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R\Desktop\AUDIT HR 2018\AUDIT_HR_2018\"/>
    </mc:Choice>
  </mc:AlternateContent>
  <xr:revisionPtr revIDLastSave="0" documentId="13_ncr:1_{16F62CE7-558C-4AC9-A416-5333C2903EF6}" xr6:coauthVersionLast="47" xr6:coauthVersionMax="47" xr10:uidLastSave="{00000000-0000-0000-0000-000000000000}"/>
  <bookViews>
    <workbookView xWindow="-108" yWindow="-108" windowWidth="23256" windowHeight="12720" xr2:uid="{D7638391-C4C4-4B4C-AFAB-4F9C19DBE737}"/>
  </bookViews>
  <sheets>
    <sheet name="RADAR audit HR 16.8.25 FREE" sheetId="1" r:id="rId1"/>
  </sheets>
  <definedNames>
    <definedName name="_xlnm._FilterDatabase" localSheetId="0" hidden="1">'RADAR audit HR 16.8.25 FREE'!$C$31:$W$31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6" i="1" l="1"/>
  <c r="S147" i="1" s="1"/>
  <c r="T136" i="1"/>
  <c r="S137" i="1"/>
  <c r="T137" i="1"/>
  <c r="S138" i="1"/>
  <c r="T138" i="1"/>
  <c r="S139" i="1"/>
  <c r="T139" i="1"/>
  <c r="S140" i="1"/>
  <c r="T140" i="1"/>
  <c r="T145" i="1"/>
  <c r="S145" i="1"/>
  <c r="T144" i="1"/>
  <c r="S144" i="1"/>
  <c r="T143" i="1"/>
  <c r="S143" i="1"/>
  <c r="T142" i="1"/>
  <c r="S142" i="1"/>
  <c r="T141" i="1"/>
  <c r="S141" i="1"/>
  <c r="L138" i="1"/>
  <c r="L137" i="1"/>
  <c r="L136" i="1"/>
  <c r="X42" i="1"/>
  <c r="X41" i="1"/>
  <c r="X40" i="1"/>
  <c r="X39" i="1"/>
  <c r="X38" i="1"/>
  <c r="X37" i="1"/>
  <c r="X36" i="1"/>
  <c r="X35" i="1"/>
  <c r="X34" i="1"/>
  <c r="X33" i="1"/>
  <c r="X45" i="1" l="1"/>
  <c r="W45" i="1"/>
</calcChain>
</file>

<file path=xl/sharedStrings.xml><?xml version="1.0" encoding="utf-8"?>
<sst xmlns="http://schemas.openxmlformats.org/spreadsheetml/2006/main" count="82" uniqueCount="79">
  <si>
    <t xml:space="preserve">  GRAFIC RADAR AUDITARE HR</t>
  </si>
  <si>
    <t>FORMULAR DEZVOLTAT DE</t>
  </si>
  <si>
    <t>www.rauflorin.ro</t>
  </si>
  <si>
    <t>AFIRMATII DE EVALUAT:</t>
  </si>
  <si>
    <t>VERSIUNE</t>
  </si>
  <si>
    <t>13.08.2025</t>
  </si>
  <si>
    <t>I. CE AVETI DE FACUT?</t>
  </si>
  <si>
    <r>
      <rPr>
        <b/>
        <sz val="22"/>
        <color rgb="FF00B050"/>
        <rFont val="Hamangia Light"/>
        <family val="2"/>
      </rPr>
      <t>1.</t>
    </r>
    <r>
      <rPr>
        <sz val="15"/>
        <rFont val="Hamangia Light"/>
        <family val="2"/>
      </rPr>
      <t xml:space="preserve"> Evaluati </t>
    </r>
    <r>
      <rPr>
        <b/>
        <sz val="13"/>
        <rFont val="Hamangia Light"/>
        <family val="2"/>
      </rPr>
      <t xml:space="preserve">Perceptia dvs </t>
    </r>
    <r>
      <rPr>
        <sz val="15"/>
        <rFont val="Hamangia Light"/>
        <family val="2"/>
      </rPr>
      <t>asupra dezvoltarii actuale</t>
    </r>
    <r>
      <rPr>
        <b/>
        <sz val="15"/>
        <rFont val="Hamangia Light"/>
        <family val="2"/>
      </rPr>
      <t xml:space="preserve"> </t>
    </r>
    <r>
      <rPr>
        <sz val="15"/>
        <rFont val="Hamangia Light"/>
        <family val="2"/>
      </rPr>
      <t>a fiecaruia dintre cele 10 domenii HR.</t>
    </r>
  </si>
  <si>
    <r>
      <t xml:space="preserve">Completati coloana </t>
    </r>
    <r>
      <rPr>
        <b/>
        <sz val="13"/>
        <rFont val="Hamangia Light"/>
        <family val="2"/>
      </rPr>
      <t>CALIFICATIV PERCEPTIE</t>
    </r>
    <r>
      <rPr>
        <b/>
        <sz val="15"/>
        <rFont val="Hamangia Light"/>
        <family val="2"/>
      </rPr>
      <t>.</t>
    </r>
    <r>
      <rPr>
        <sz val="15"/>
        <rFont val="Hamangia Light"/>
        <family val="2"/>
      </rPr>
      <t xml:space="preserve"> Alegeti calificativul potrivit din Lista derulanta.</t>
    </r>
  </si>
  <si>
    <r>
      <t>Analizati</t>
    </r>
    <r>
      <rPr>
        <b/>
        <sz val="15"/>
        <rFont val="Hamangia Light"/>
        <family val="2"/>
      </rPr>
      <t xml:space="preserve"> </t>
    </r>
    <r>
      <rPr>
        <sz val="15"/>
        <rFont val="Hamangia Light"/>
        <family val="2"/>
      </rPr>
      <t>seria</t>
    </r>
    <r>
      <rPr>
        <b/>
        <sz val="13"/>
        <rFont val="Hamangia Light"/>
        <family val="2"/>
      </rPr>
      <t xml:space="preserve"> dezvoltare PERCEPUTA din </t>
    </r>
    <r>
      <rPr>
        <sz val="15"/>
        <rFont val="Hamangia Light"/>
        <family val="2"/>
      </rPr>
      <t xml:space="preserve">graficul radar de mai jos. </t>
    </r>
    <r>
      <rPr>
        <sz val="15"/>
        <color rgb="FF0070C0"/>
        <rFont val="Hamangia Light"/>
        <family val="2"/>
      </rPr>
      <t>Aceasta este perceptia dvs. despre  dezvoltarea HR!</t>
    </r>
  </si>
  <si>
    <r>
      <rPr>
        <b/>
        <sz val="22"/>
        <color rgb="FF00B050"/>
        <rFont val="Hamangia Light"/>
        <family val="2"/>
      </rPr>
      <t>2.</t>
    </r>
    <r>
      <rPr>
        <sz val="15"/>
        <rFont val="Hamangia Light"/>
        <family val="2"/>
      </rPr>
      <t xml:space="preserve"> Cu Instrumentul  de AUDIT </t>
    </r>
    <r>
      <rPr>
        <sz val="15"/>
        <color rgb="FF0070C0"/>
        <rFont val="Hamangia Light"/>
        <family val="2"/>
      </rPr>
      <t>www.rauflorin.ro</t>
    </r>
    <r>
      <rPr>
        <sz val="15"/>
        <rFont val="Hamangia Light"/>
        <family val="2"/>
      </rPr>
      <t>, evaluati fiecare dintre cele 10 domenii HR   (130 aspecte).</t>
    </r>
  </si>
  <si>
    <r>
      <t xml:space="preserve">Dupa fiecare domeniu HR evaluat, reveniti in Excel si completati coloana </t>
    </r>
    <r>
      <rPr>
        <b/>
        <sz val="13"/>
        <rFont val="Hamangia Light"/>
        <family val="2"/>
      </rPr>
      <t>SCOR EVALUARE</t>
    </r>
    <r>
      <rPr>
        <sz val="15"/>
        <rFont val="Hamangia Light"/>
        <family val="2"/>
      </rPr>
      <t xml:space="preserve"> cu </t>
    </r>
    <r>
      <rPr>
        <b/>
        <sz val="13"/>
        <rFont val="Hamangia Light"/>
        <family val="2"/>
      </rPr>
      <t>NR. de raspunsuri corecte</t>
    </r>
  </si>
  <si>
    <r>
      <rPr>
        <b/>
        <sz val="13"/>
        <rFont val="Hamangia Light"/>
        <family val="2"/>
      </rPr>
      <t xml:space="preserve"> calculat de sistem</t>
    </r>
    <r>
      <rPr>
        <b/>
        <sz val="15"/>
        <rFont val="Hamangia Light"/>
        <family val="2"/>
      </rPr>
      <t xml:space="preserve">. </t>
    </r>
    <r>
      <rPr>
        <sz val="15"/>
        <rFont val="Hamangia Light"/>
        <family val="2"/>
      </rPr>
      <t>Repetati acest pas pentru toate cele 10 domenii HR.</t>
    </r>
  </si>
  <si>
    <t>Daca scorul introdus este eronat, celula Excel se  coloreaza in rosu. Reintroduceti valoarea corecta.</t>
  </si>
  <si>
    <r>
      <t>Dupa ce finalizati de evaluat toate cele 10 domenii HR, analizati</t>
    </r>
    <r>
      <rPr>
        <b/>
        <sz val="13"/>
        <rFont val="Hamangia Light"/>
        <family val="2"/>
      </rPr>
      <t xml:space="preserve"> seria dezvoltare EVALUATA</t>
    </r>
    <r>
      <rPr>
        <sz val="15"/>
        <rFont val="Hamangia Light"/>
        <family val="2"/>
      </rPr>
      <t xml:space="preserve"> din graficul radar de mai jos.</t>
    </r>
  </si>
  <si>
    <t>Este nivelul evaluat de dezoltare HR!</t>
  </si>
  <si>
    <r>
      <rPr>
        <b/>
        <sz val="22"/>
        <color rgb="FF00B050"/>
        <rFont val="Hamangia Light"/>
        <family val="2"/>
      </rPr>
      <t>3.</t>
    </r>
    <r>
      <rPr>
        <sz val="15"/>
        <rFont val="Hamangia Light"/>
        <family val="2"/>
      </rPr>
      <t xml:space="preserve"> In ce proportie se suprapun cele 2 serii din grafic (Perceptie vs. Evaluare)?</t>
    </r>
  </si>
  <si>
    <t>Este normal sa existe abateri. Daca totusi aceste diferente sunt prea mari, incercati sa gasiti o explicatie.</t>
  </si>
  <si>
    <t>PERCEPTIE</t>
  </si>
  <si>
    <t>SECTIUNE EVALUARE</t>
  </si>
  <si>
    <t>DOMENIUL HR</t>
  </si>
  <si>
    <t>CALIFICATIV</t>
  </si>
  <si>
    <t>SCOR</t>
  </si>
  <si>
    <t>OBSERVATII</t>
  </si>
  <si>
    <t>EVALUARE</t>
  </si>
  <si>
    <t>1. MANAGEMENT STRATEGIC (7)</t>
  </si>
  <si>
    <t>2. SCHIMBARI ORGANIZATIONALE. PLANIFICAREA FORTEI DE MUNCA (18)</t>
  </si>
  <si>
    <t>3. RECRUTARE, SELECTIE SI INTEGRARE IN ORGANIAZATIE (12)</t>
  </si>
  <si>
    <t>4. EVALUAREA FERFORMANTEI ANGAJATILOR (14)</t>
  </si>
  <si>
    <t>5. COMPENSATII SI BENEFICII (15)</t>
  </si>
  <si>
    <t>6. COMPETENTA SI DEZVOLTARE (12)</t>
  </si>
  <si>
    <t>7. CARIERA SI SUCCESIUNE (14)</t>
  </si>
  <si>
    <t>8. MANAGEMENTUL SATISFACTIEI ANGAJATILOR (10)</t>
  </si>
  <si>
    <t>9. DIALOG SOCIAL SI RELATII DE MUNCA (16)</t>
  </si>
  <si>
    <t>10. ADMINISTRARE PERSONAL (12)</t>
  </si>
  <si>
    <t>CALIFICATIV CONSOLIDAT EVALUARE FUNCTIE HR:</t>
  </si>
  <si>
    <t>II. GRAFIC RADAR DEZVOLTARE HR</t>
  </si>
  <si>
    <t>2. Graficul radar se genereaza automat si indica :</t>
  </si>
  <si>
    <r>
      <rPr>
        <sz val="15"/>
        <color rgb="FF0070C0"/>
        <rFont val="Hamangia Light"/>
        <family val="2"/>
      </rPr>
      <t>DEZVOLTAREA  HR PERCEPUTA</t>
    </r>
    <r>
      <rPr>
        <sz val="15"/>
        <rFont val="Hamangia Light"/>
        <family val="2"/>
      </rPr>
      <t xml:space="preserve">  (estimata de dvs. inainte de utilizarea instrumentului de Audit)</t>
    </r>
  </si>
  <si>
    <r>
      <rPr>
        <sz val="15"/>
        <color rgb="FF00B050"/>
        <rFont val="Hamangia Light"/>
        <family val="2"/>
      </rPr>
      <t>DEZVOLTAREA HR EVALUATA</t>
    </r>
    <r>
      <rPr>
        <sz val="15"/>
        <rFont val="Hamangia Light"/>
        <family val="2"/>
      </rPr>
      <t>, calculata pe baza rezultatelor evaluarii cu instrumentul de Audit.</t>
    </r>
  </si>
  <si>
    <t xml:space="preserve">   Graficul contine 3 Axe Majore de dezvoltare:   </t>
  </si>
  <si>
    <t>Axa 3:</t>
  </si>
  <si>
    <t>DOMENII HR COMPLET FUNCTIONALE</t>
  </si>
  <si>
    <t>Axa 2:</t>
  </si>
  <si>
    <t xml:space="preserve">DOMENII HR PARTIAL DEZVOLTATE </t>
  </si>
  <si>
    <t>Axa 1:</t>
  </si>
  <si>
    <t xml:space="preserve">DOMENII HR NEDEZVOLTATE            </t>
  </si>
  <si>
    <t xml:space="preserve">   LEGENDA SERII:</t>
  </si>
  <si>
    <t xml:space="preserve">Dezvoltare PERCEPUTA </t>
  </si>
  <si>
    <t>Dezvoltare EVALUATA</t>
  </si>
  <si>
    <t>III. ANALIZA REZULTATE EVALUARE</t>
  </si>
  <si>
    <r>
      <rPr>
        <b/>
        <sz val="22"/>
        <color rgb="FF00B050"/>
        <rFont val="Hamangia Light"/>
        <family val="2"/>
      </rPr>
      <t>A.</t>
    </r>
    <r>
      <rPr>
        <sz val="15"/>
        <rFont val="Hamangia Light"/>
        <family val="2"/>
      </rPr>
      <t xml:space="preserve"> Analizati rezultatele evaluarii HR, atat la nivel consolidat, cat si la nivel de domeniu.</t>
    </r>
  </si>
  <si>
    <t xml:space="preserve">Observatii care sunt domeniile HR  deficitare ( NEDEZVOLTATE / DEZVOLTATE PARTIAL). </t>
  </si>
  <si>
    <t>Stabiliti prioritatile de dezvoltare (alegeti  1-2 domenii deficitare care pot avea un impact major in organizatia dvs.)</t>
  </si>
  <si>
    <t>Reauditati domeniile alese pentru dezvoltare. Aprofundati Aspectele componente si decideti cu care incepeti dezvoltarea.</t>
  </si>
  <si>
    <t>Concepeti si implementati un plan cu  masuri concrete de dezvoltare. Verificati periodic efectele si faceti corectiile necesare.</t>
  </si>
  <si>
    <t>Florin RAU</t>
  </si>
  <si>
    <t>IV. SPATIU DE REFLECTIE SI ANALIZA</t>
  </si>
  <si>
    <t>dezvoltare PERCEPUTA</t>
  </si>
  <si>
    <t>Scala evaluare PERCEPUTA</t>
  </si>
  <si>
    <t>COMPETENTA CHEIE</t>
  </si>
  <si>
    <t>dezvoltare EVALUATA</t>
  </si>
  <si>
    <t>NEDEZVOLTAT</t>
  </si>
  <si>
    <t>1. MANAGEMENT STRATEGIC</t>
  </si>
  <si>
    <t>PARTIAL DEZVOLTAT</t>
  </si>
  <si>
    <t>2. SCHIMBARI ORGANIZATIONALE. PLANIFICARE FORTA DE MUNCA</t>
  </si>
  <si>
    <t>COMPLET FUNCTIONAL</t>
  </si>
  <si>
    <t>3. RECRUTARE, SELECTIE SI INTEGRARE IN ORGANIZATIE</t>
  </si>
  <si>
    <t>4. EVALUAREA PERFORMANTEI ANGAJATILOR</t>
  </si>
  <si>
    <t>5. COMPENSATII SI BENEFICII</t>
  </si>
  <si>
    <t>6. COMPETENTA SI DEZVOLTARE</t>
  </si>
  <si>
    <t>7. CARIERA SI SUCCESIUNE</t>
  </si>
  <si>
    <t>8. MANAGEMENTUL SATISFACTIEI ANGAJATILOR</t>
  </si>
  <si>
    <t>9. DIALOG SOCIAL SI RELATII DE MUNCA</t>
  </si>
  <si>
    <t>10. ADMINISTRARE PERSONAL</t>
  </si>
  <si>
    <t>grad consolidat DEZVOLTARE EVALUAT</t>
  </si>
  <si>
    <t>www.rauflorin.ro  -- grafic RADAR AUDIT HR  --  FREE VERSION 13.08.2025  -- Page 1 / 3</t>
  </si>
  <si>
    <t>www.rauflorin.ro  -- grafic RADAR AUDIT HR  --  FREE VERSION 13.08.2025  -- Page 2 / 3</t>
  </si>
  <si>
    <t>www.rauflorin.ro  -- grafic RADAR AUDIT HR  --  FREE VERSION 13.08.2025  -- Page 3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</si>
</sst>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Montserrat"/>
    </font>
    <font>
      <sz val="10"/>
      <name val="Arial"/>
      <family val="2"/>
    </font>
    <font>
      <sz val="36"/>
      <color theme="1"/>
      <name val="Calibri"/>
      <family val="2"/>
      <scheme val="minor"/>
    </font>
    <font>
      <sz val="12"/>
      <color indexed="2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20"/>
      <color indexed="53"/>
      <name val="Arial"/>
      <family val="2"/>
      <charset val="238"/>
    </font>
    <font>
      <sz val="10"/>
      <color indexed="53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53"/>
      <name val="Calibri"/>
      <family val="2"/>
      <charset val="238"/>
    </font>
    <font>
      <b/>
      <sz val="16"/>
      <color indexed="53"/>
      <name val="Arial"/>
      <family val="2"/>
      <charset val="238"/>
    </font>
    <font>
      <b/>
      <sz val="10"/>
      <color indexed="53"/>
      <name val="Arial"/>
      <family val="2"/>
    </font>
    <font>
      <sz val="12"/>
      <color theme="1"/>
      <name val="Montserrat"/>
    </font>
    <font>
      <u/>
      <sz val="14"/>
      <color rgb="FF0070C0"/>
      <name val="Calibri"/>
      <family val="2"/>
      <charset val="238"/>
    </font>
    <font>
      <sz val="14"/>
      <color indexed="53"/>
      <name val="Calibri"/>
      <family val="2"/>
      <charset val="238"/>
    </font>
    <font>
      <u/>
      <sz val="10"/>
      <color rgb="FF00B050"/>
      <name val="Calibri"/>
      <family val="2"/>
      <charset val="238"/>
    </font>
    <font>
      <sz val="14"/>
      <color rgb="FF00B050"/>
      <name val="Calibri"/>
      <family val="2"/>
      <charset val="238"/>
    </font>
    <font>
      <sz val="12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z val="12"/>
      <color indexed="53"/>
      <name val="Arial"/>
      <family val="2"/>
    </font>
    <font>
      <sz val="36"/>
      <color rgb="FF00B050"/>
      <name val="Bebas Neue"/>
      <family val="2"/>
    </font>
    <font>
      <sz val="36"/>
      <color indexed="53"/>
      <name val="Bebas Neue"/>
      <family val="2"/>
    </font>
    <font>
      <sz val="10"/>
      <name val="Gautami"/>
      <family val="2"/>
    </font>
    <font>
      <sz val="12"/>
      <name val="Gautami"/>
      <family val="2"/>
    </font>
    <font>
      <sz val="15"/>
      <name val="Hamangia Light"/>
      <family val="2"/>
    </font>
    <font>
      <b/>
      <sz val="22"/>
      <color rgb="FF00B050"/>
      <name val="Hamangia Light"/>
      <family val="2"/>
    </font>
    <font>
      <b/>
      <sz val="13"/>
      <name val="Hamangia Light"/>
      <family val="2"/>
    </font>
    <font>
      <b/>
      <sz val="15"/>
      <name val="Hamangia Light"/>
      <family val="2"/>
    </font>
    <font>
      <b/>
      <sz val="20"/>
      <name val="Gautami"/>
      <family val="2"/>
    </font>
    <font>
      <b/>
      <sz val="16"/>
      <name val="Gautami"/>
      <family val="2"/>
    </font>
    <font>
      <b/>
      <sz val="10"/>
      <name val="Gautami"/>
      <family val="2"/>
    </font>
    <font>
      <sz val="12"/>
      <name val="Hamangia Light"/>
      <family val="2"/>
    </font>
    <font>
      <sz val="15"/>
      <color rgb="FF0070C0"/>
      <name val="Hamangia Light"/>
      <family val="2"/>
    </font>
    <font>
      <sz val="14"/>
      <name val="Hamangia Light"/>
      <family val="2"/>
    </font>
    <font>
      <sz val="15"/>
      <color rgb="FFFF0000"/>
      <name val="Hamangia Light"/>
      <family val="2"/>
    </font>
    <font>
      <sz val="20"/>
      <color theme="0"/>
      <name val="Bebas Neue"/>
      <family val="2"/>
    </font>
    <font>
      <b/>
      <sz val="20"/>
      <color theme="0"/>
      <name val="Bebas Neue"/>
      <family val="2"/>
    </font>
    <font>
      <b/>
      <sz val="14"/>
      <color indexed="9"/>
      <name val="Gautami"/>
      <family val="2"/>
    </font>
    <font>
      <b/>
      <sz val="14"/>
      <color theme="0"/>
      <name val="Gautami"/>
      <family val="2"/>
    </font>
    <font>
      <b/>
      <sz val="14"/>
      <color indexed="53"/>
      <name val="Arial"/>
      <family val="2"/>
    </font>
    <font>
      <sz val="14"/>
      <name val="Gautami"/>
      <family val="2"/>
    </font>
    <font>
      <b/>
      <sz val="12"/>
      <name val="Gautami"/>
      <family val="2"/>
    </font>
    <font>
      <b/>
      <sz val="14"/>
      <name val="Gautami"/>
      <family val="2"/>
    </font>
    <font>
      <sz val="11"/>
      <name val="Arial"/>
      <family val="2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</font>
    <font>
      <sz val="10"/>
      <color indexed="23"/>
      <name val="Calibri"/>
      <family val="2"/>
      <charset val="238"/>
    </font>
    <font>
      <sz val="12"/>
      <color indexed="12"/>
      <name val="Arial"/>
      <family val="2"/>
    </font>
    <font>
      <sz val="10"/>
      <color indexed="21"/>
      <name val="Calibri"/>
      <family val="2"/>
      <charset val="238"/>
    </font>
    <font>
      <b/>
      <sz val="18"/>
      <color theme="1"/>
      <name val="Gautami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color theme="1"/>
      <name val="Bebas Neue"/>
      <family val="2"/>
    </font>
    <font>
      <sz val="15"/>
      <color rgb="FF00B050"/>
      <name val="Hamangia Light"/>
      <family val="2"/>
    </font>
    <font>
      <sz val="15"/>
      <color theme="1" tint="4.9989318521683403E-2"/>
      <name val="Hamangia Light"/>
      <family val="2"/>
    </font>
    <font>
      <sz val="14"/>
      <color theme="1"/>
      <name val="Gautami"/>
      <family val="2"/>
    </font>
    <font>
      <sz val="12"/>
      <color theme="1"/>
      <name val="Gautami"/>
      <family val="2"/>
    </font>
    <font>
      <sz val="10"/>
      <color theme="1"/>
      <name val="Gautami"/>
      <family val="2"/>
    </font>
    <font>
      <sz val="11"/>
      <name val="Gautami"/>
      <family val="2"/>
    </font>
    <font>
      <u/>
      <sz val="14"/>
      <color rgb="FF00B050"/>
      <name val="Calibri"/>
      <family val="2"/>
      <charset val="238"/>
    </font>
    <font>
      <sz val="11"/>
      <color theme="0" tint="-4.9989318521683403E-2"/>
      <name val="Calibri"/>
      <family val="2"/>
      <scheme val="minor"/>
    </font>
    <font>
      <b/>
      <sz val="8"/>
      <color theme="0"/>
      <name val="Arial"/>
      <family val="2"/>
      <charset val="238"/>
    </font>
    <font>
      <sz val="10"/>
      <color theme="0"/>
      <name val="Segoe UI"/>
      <family val="2"/>
    </font>
    <font>
      <b/>
      <sz val="16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35">
    <xf numFmtId="0" fontId="0" fillId="0" borderId="0" xfId="0"/>
    <xf numFmtId="0" fontId="0" fillId="2" borderId="0" xfId="0" applyFill="1"/>
    <xf numFmtId="0" fontId="0" fillId="3" borderId="0" xfId="0" applyFill="1"/>
    <xf numFmtId="0" fontId="4" fillId="2" borderId="0" xfId="2" applyFill="1"/>
    <xf numFmtId="0" fontId="4" fillId="0" borderId="0" xfId="2"/>
    <xf numFmtId="0" fontId="4" fillId="4" borderId="0" xfId="2" applyFill="1"/>
    <xf numFmtId="0" fontId="5" fillId="3" borderId="0" xfId="0" applyFont="1" applyFill="1" applyAlignment="1">
      <alignment horizontal="left" vertical="center" wrapText="1"/>
    </xf>
    <xf numFmtId="0" fontId="6" fillId="3" borderId="0" xfId="2" applyFont="1" applyFill="1" applyAlignment="1">
      <alignment horizontal="left"/>
    </xf>
    <xf numFmtId="0" fontId="7" fillId="3" borderId="0" xfId="2" applyFont="1" applyFill="1" applyAlignment="1">
      <alignment horizontal="left"/>
    </xf>
    <xf numFmtId="0" fontId="8" fillId="3" borderId="0" xfId="2" applyFont="1" applyFill="1" applyAlignment="1">
      <alignment vertical="top"/>
    </xf>
    <xf numFmtId="0" fontId="9" fillId="3" borderId="0" xfId="2" applyFont="1" applyFill="1" applyAlignment="1">
      <alignment vertical="top"/>
    </xf>
    <xf numFmtId="0" fontId="9" fillId="3" borderId="0" xfId="2" applyFont="1" applyFill="1" applyAlignment="1">
      <alignment horizontal="center" vertical="top"/>
    </xf>
    <xf numFmtId="0" fontId="10" fillId="4" borderId="0" xfId="2" applyFont="1" applyFill="1"/>
    <xf numFmtId="0" fontId="11" fillId="2" borderId="0" xfId="2" applyFont="1" applyFill="1"/>
    <xf numFmtId="0" fontId="12" fillId="2" borderId="0" xfId="2" applyFont="1" applyFill="1" applyAlignment="1">
      <alignment horizontal="left"/>
    </xf>
    <xf numFmtId="0" fontId="15" fillId="2" borderId="0" xfId="2" applyFont="1" applyFill="1"/>
    <xf numFmtId="0" fontId="16" fillId="2" borderId="0" xfId="2" applyFont="1" applyFill="1" applyAlignment="1">
      <alignment horizontal="center"/>
    </xf>
    <xf numFmtId="0" fontId="17" fillId="2" borderId="0" xfId="2" applyFont="1" applyFill="1" applyAlignment="1">
      <alignment horizontal="right"/>
    </xf>
    <xf numFmtId="14" fontId="18" fillId="2" borderId="0" xfId="1" applyNumberFormat="1" applyFont="1" applyFill="1" applyBorder="1" applyAlignment="1" applyProtection="1">
      <alignment horizontal="left"/>
    </xf>
    <xf numFmtId="14" fontId="19" fillId="2" borderId="0" xfId="2" applyNumberFormat="1" applyFont="1" applyFill="1" applyAlignment="1">
      <alignment horizontal="left"/>
    </xf>
    <xf numFmtId="14" fontId="14" fillId="2" borderId="0" xfId="1" applyNumberFormat="1" applyFont="1" applyFill="1" applyBorder="1" applyAlignment="1" applyProtection="1">
      <alignment horizontal="left"/>
    </xf>
    <xf numFmtId="14" fontId="20" fillId="2" borderId="0" xfId="1" applyNumberFormat="1" applyFont="1" applyFill="1" applyBorder="1" applyAlignment="1" applyProtection="1">
      <alignment horizontal="left"/>
    </xf>
    <xf numFmtId="14" fontId="12" fillId="2" borderId="0" xfId="2" applyNumberFormat="1" applyFont="1" applyFill="1" applyAlignment="1">
      <alignment horizontal="left"/>
    </xf>
    <xf numFmtId="0" fontId="16" fillId="4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22" fillId="2" borderId="0" xfId="2" applyFont="1" applyFill="1" applyAlignment="1">
      <alignment horizontal="left"/>
    </xf>
    <xf numFmtId="0" fontId="21" fillId="2" borderId="0" xfId="2" applyFont="1" applyFill="1"/>
    <xf numFmtId="0" fontId="23" fillId="2" borderId="0" xfId="2" applyFont="1" applyFill="1"/>
    <xf numFmtId="0" fontId="24" fillId="2" borderId="0" xfId="2" applyFont="1" applyFill="1" applyAlignment="1">
      <alignment horizontal="left"/>
    </xf>
    <xf numFmtId="0" fontId="23" fillId="2" borderId="0" xfId="2" applyFont="1" applyFill="1" applyAlignment="1">
      <alignment horizontal="center"/>
    </xf>
    <xf numFmtId="14" fontId="25" fillId="2" borderId="0" xfId="2" applyNumberFormat="1" applyFont="1" applyFill="1" applyAlignment="1">
      <alignment horizontal="left"/>
    </xf>
    <xf numFmtId="14" fontId="26" fillId="2" borderId="0" xfId="2" applyNumberFormat="1" applyFont="1" applyFill="1" applyAlignment="1">
      <alignment horizontal="left"/>
    </xf>
    <xf numFmtId="0" fontId="27" fillId="0" borderId="0" xfId="2" applyFont="1" applyAlignment="1">
      <alignment vertical="center"/>
    </xf>
    <xf numFmtId="0" fontId="28" fillId="2" borderId="0" xfId="2" applyFont="1" applyFill="1" applyAlignment="1">
      <alignment vertical="center"/>
    </xf>
    <xf numFmtId="0" fontId="29" fillId="2" borderId="0" xfId="2" applyFont="1" applyFill="1" applyAlignment="1">
      <alignment vertical="center"/>
    </xf>
    <xf numFmtId="0" fontId="33" fillId="2" borderId="0" xfId="2" applyFont="1" applyFill="1" applyAlignment="1">
      <alignment vertical="center"/>
    </xf>
    <xf numFmtId="0" fontId="34" fillId="2" borderId="0" xfId="2" applyFont="1" applyFill="1" applyAlignment="1">
      <alignment vertical="center"/>
    </xf>
    <xf numFmtId="0" fontId="35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vertical="center"/>
    </xf>
    <xf numFmtId="0" fontId="35" fillId="0" borderId="0" xfId="2" applyFont="1" applyAlignment="1">
      <alignment horizontal="center" vertical="center"/>
    </xf>
    <xf numFmtId="0" fontId="36" fillId="2" borderId="0" xfId="2" applyFont="1" applyFill="1" applyAlignment="1">
      <alignment vertical="center"/>
    </xf>
    <xf numFmtId="0" fontId="38" fillId="2" borderId="0" xfId="2" applyFont="1" applyFill="1" applyAlignment="1">
      <alignment vertical="center"/>
    </xf>
    <xf numFmtId="0" fontId="32" fillId="2" borderId="0" xfId="2" applyFont="1" applyFill="1" applyAlignment="1">
      <alignment vertical="center"/>
    </xf>
    <xf numFmtId="0" fontId="39" fillId="2" borderId="0" xfId="2" applyFont="1" applyFill="1" applyAlignment="1">
      <alignment vertical="center"/>
    </xf>
    <xf numFmtId="0" fontId="38" fillId="2" borderId="0" xfId="2" applyFont="1" applyFill="1" applyAlignment="1">
      <alignment horizontal="center" vertical="center"/>
    </xf>
    <xf numFmtId="14" fontId="40" fillId="5" borderId="1" xfId="2" applyNumberFormat="1" applyFont="1" applyFill="1" applyBorder="1" applyAlignment="1">
      <alignment horizontal="center" vertical="center"/>
    </xf>
    <xf numFmtId="0" fontId="43" fillId="7" borderId="0" xfId="2" applyFont="1" applyFill="1" applyAlignment="1">
      <alignment horizontal="left" vertical="top"/>
    </xf>
    <xf numFmtId="0" fontId="34" fillId="2" borderId="0" xfId="2" applyFont="1" applyFill="1" applyAlignment="1">
      <alignment horizontal="center" vertical="center"/>
    </xf>
    <xf numFmtId="0" fontId="44" fillId="2" borderId="0" xfId="2" applyFont="1" applyFill="1" applyAlignment="1">
      <alignment horizontal="center"/>
    </xf>
    <xf numFmtId="0" fontId="43" fillId="2" borderId="9" xfId="2" applyFont="1" applyFill="1" applyBorder="1" applyAlignment="1">
      <alignment vertical="top"/>
    </xf>
    <xf numFmtId="0" fontId="46" fillId="2" borderId="11" xfId="2" applyFont="1" applyFill="1" applyBorder="1" applyAlignment="1" applyProtection="1">
      <alignment horizontal="left" vertical="center"/>
      <protection locked="0"/>
    </xf>
    <xf numFmtId="0" fontId="49" fillId="2" borderId="0" xfId="2" applyFont="1" applyFill="1"/>
    <xf numFmtId="0" fontId="50" fillId="2" borderId="0" xfId="2" applyFont="1" applyFill="1"/>
    <xf numFmtId="0" fontId="51" fillId="2" borderId="0" xfId="2" applyFont="1" applyFill="1" applyAlignment="1">
      <alignment horizontal="center"/>
    </xf>
    <xf numFmtId="0" fontId="52" fillId="2" borderId="0" xfId="2" applyFont="1" applyFill="1" applyAlignment="1">
      <alignment horizontal="left"/>
    </xf>
    <xf numFmtId="0" fontId="53" fillId="2" borderId="0" xfId="2" applyFont="1" applyFill="1" applyAlignment="1">
      <alignment horizontal="left"/>
    </xf>
    <xf numFmtId="0" fontId="51" fillId="4" borderId="0" xfId="2" applyFont="1" applyFill="1" applyAlignment="1">
      <alignment horizontal="center"/>
    </xf>
    <xf numFmtId="0" fontId="55" fillId="2" borderId="0" xfId="2" applyFont="1" applyFill="1" applyAlignment="1">
      <alignment horizontal="right" vertical="top" wrapText="1"/>
    </xf>
    <xf numFmtId="0" fontId="56" fillId="2" borderId="15" xfId="2" applyFont="1" applyFill="1" applyBorder="1" applyAlignment="1">
      <alignment vertical="center"/>
    </xf>
    <xf numFmtId="0" fontId="57" fillId="2" borderId="0" xfId="2" applyFont="1" applyFill="1" applyAlignment="1">
      <alignment horizontal="left" vertical="center"/>
    </xf>
    <xf numFmtId="0" fontId="56" fillId="2" borderId="0" xfId="2" applyFont="1" applyFill="1" applyAlignment="1">
      <alignment vertical="center"/>
    </xf>
    <xf numFmtId="0" fontId="58" fillId="2" borderId="0" xfId="2" applyFont="1" applyFill="1" applyAlignment="1">
      <alignment horizontal="right" vertical="center"/>
    </xf>
    <xf numFmtId="0" fontId="56" fillId="2" borderId="18" xfId="2" applyFont="1" applyFill="1" applyBorder="1" applyAlignment="1">
      <alignment vertical="center"/>
    </xf>
    <xf numFmtId="0" fontId="27" fillId="0" borderId="0" xfId="2" applyFont="1"/>
    <xf numFmtId="0" fontId="28" fillId="2" borderId="0" xfId="2" applyFont="1" applyFill="1"/>
    <xf numFmtId="0" fontId="33" fillId="2" borderId="0" xfId="2" applyFont="1" applyFill="1"/>
    <xf numFmtId="0" fontId="34" fillId="2" borderId="0" xfId="2" applyFont="1" applyFill="1"/>
    <xf numFmtId="0" fontId="35" fillId="2" borderId="0" xfId="2" applyFont="1" applyFill="1" applyAlignment="1">
      <alignment horizontal="center"/>
    </xf>
    <xf numFmtId="0" fontId="27" fillId="2" borderId="0" xfId="2" applyFont="1" applyFill="1"/>
    <xf numFmtId="0" fontId="35" fillId="0" borderId="0" xfId="2" applyFont="1" applyAlignment="1">
      <alignment horizontal="center"/>
    </xf>
    <xf numFmtId="0" fontId="60" fillId="2" borderId="0" xfId="2" applyFont="1" applyFill="1" applyAlignment="1">
      <alignment vertical="center"/>
    </xf>
    <xf numFmtId="0" fontId="35" fillId="2" borderId="0" xfId="2" applyFont="1" applyFill="1"/>
    <xf numFmtId="0" fontId="62" fillId="2" borderId="0" xfId="2" applyFont="1" applyFill="1" applyAlignment="1">
      <alignment vertical="top"/>
    </xf>
    <xf numFmtId="0" fontId="63" fillId="2" borderId="0" xfId="2" applyFont="1" applyFill="1" applyAlignment="1">
      <alignment vertical="top"/>
    </xf>
    <xf numFmtId="0" fontId="27" fillId="2" borderId="0" xfId="2" applyFont="1" applyFill="1" applyAlignment="1">
      <alignment horizontal="left"/>
    </xf>
    <xf numFmtId="0" fontId="37" fillId="2" borderId="0" xfId="2" applyFont="1" applyFill="1" applyAlignment="1">
      <alignment horizontal="left" vertical="center"/>
    </xf>
    <xf numFmtId="0" fontId="64" fillId="2" borderId="0" xfId="2" applyFont="1" applyFill="1" applyAlignment="1">
      <alignment vertical="center"/>
    </xf>
    <xf numFmtId="0" fontId="59" fillId="2" borderId="0" xfId="2" applyFont="1" applyFill="1" applyAlignment="1">
      <alignment vertical="top"/>
    </xf>
    <xf numFmtId="14" fontId="65" fillId="2" borderId="0" xfId="1" applyNumberFormat="1" applyFont="1" applyFill="1" applyBorder="1" applyAlignment="1" applyProtection="1">
      <alignment horizontal="left"/>
    </xf>
    <xf numFmtId="0" fontId="29" fillId="2" borderId="0" xfId="2" applyFont="1" applyFill="1" applyAlignment="1" applyProtection="1">
      <alignment vertical="center"/>
      <protection locked="0"/>
    </xf>
    <xf numFmtId="0" fontId="33" fillId="2" borderId="0" xfId="2" applyFont="1" applyFill="1" applyAlignment="1" applyProtection="1">
      <alignment vertical="center"/>
      <protection locked="0"/>
    </xf>
    <xf numFmtId="0" fontId="34" fillId="2" borderId="0" xfId="2" applyFont="1" applyFill="1" applyAlignment="1" applyProtection="1">
      <alignment vertical="center"/>
      <protection locked="0"/>
    </xf>
    <xf numFmtId="0" fontId="35" fillId="2" borderId="0" xfId="2" applyFont="1" applyFill="1" applyAlignment="1" applyProtection="1">
      <alignment horizontal="center" vertical="center"/>
      <protection locked="0"/>
    </xf>
    <xf numFmtId="0" fontId="27" fillId="2" borderId="0" xfId="2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6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7" fillId="2" borderId="0" xfId="3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68" fillId="2" borderId="0" xfId="0" applyFont="1" applyFill="1" applyProtection="1">
      <protection locked="0"/>
    </xf>
    <xf numFmtId="0" fontId="69" fillId="2" borderId="0" xfId="0" applyFont="1" applyFill="1" applyProtection="1">
      <protection locked="0"/>
    </xf>
    <xf numFmtId="0" fontId="70" fillId="2" borderId="0" xfId="4" applyFont="1" applyFill="1" applyAlignment="1" applyProtection="1">
      <alignment horizontal="left" vertical="center" wrapText="1"/>
      <protection locked="0"/>
    </xf>
    <xf numFmtId="1" fontId="2" fillId="2" borderId="0" xfId="0" applyNumberFormat="1" applyFont="1" applyFill="1" applyProtection="1">
      <protection locked="0"/>
    </xf>
    <xf numFmtId="0" fontId="1" fillId="0" borderId="0" xfId="0" applyFont="1"/>
    <xf numFmtId="0" fontId="70" fillId="2" borderId="0" xfId="4" applyFont="1" applyFill="1" applyAlignment="1" applyProtection="1">
      <alignment horizontal="left" vertical="top" wrapText="1"/>
      <protection locked="0"/>
    </xf>
    <xf numFmtId="0" fontId="71" fillId="2" borderId="0" xfId="4" applyFont="1" applyFill="1" applyAlignment="1" applyProtection="1">
      <alignment horizontal="left" vertical="top" wrapText="1"/>
      <protection locked="0"/>
    </xf>
    <xf numFmtId="2" fontId="2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45" fillId="4" borderId="10" xfId="2" applyFont="1" applyFill="1" applyBorder="1" applyAlignment="1">
      <alignment horizontal="left" vertical="center"/>
    </xf>
    <xf numFmtId="0" fontId="47" fillId="2" borderId="1" xfId="2" applyFont="1" applyFill="1" applyBorder="1" applyAlignment="1" applyProtection="1">
      <alignment horizontal="center" vertical="center"/>
      <protection locked="0"/>
    </xf>
    <xf numFmtId="0" fontId="48" fillId="2" borderId="12" xfId="2" applyFont="1" applyFill="1" applyBorder="1" applyAlignment="1">
      <alignment horizontal="left" vertical="center" wrapText="1"/>
    </xf>
    <xf numFmtId="0" fontId="48" fillId="2" borderId="9" xfId="2" applyFont="1" applyFill="1" applyBorder="1" applyAlignment="1">
      <alignment horizontal="left" vertical="center" wrapText="1"/>
    </xf>
    <xf numFmtId="0" fontId="48" fillId="2" borderId="13" xfId="2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0" xfId="1" applyFont="1" applyFill="1" applyBorder="1" applyAlignment="1" applyProtection="1"/>
    <xf numFmtId="14" fontId="12" fillId="2" borderId="0" xfId="2" applyNumberFormat="1" applyFont="1" applyFill="1" applyAlignment="1">
      <alignment horizontal="left"/>
    </xf>
    <xf numFmtId="0" fontId="21" fillId="2" borderId="0" xfId="2" applyFont="1" applyFill="1" applyAlignment="1">
      <alignment horizontal="left"/>
    </xf>
    <xf numFmtId="0" fontId="41" fillId="3" borderId="2" xfId="2" applyFont="1" applyFill="1" applyBorder="1" applyAlignment="1">
      <alignment horizontal="center" vertical="center"/>
    </xf>
    <xf numFmtId="0" fontId="41" fillId="3" borderId="3" xfId="2" applyFont="1" applyFill="1" applyBorder="1" applyAlignment="1">
      <alignment horizontal="center" vertical="center"/>
    </xf>
    <xf numFmtId="0" fontId="41" fillId="3" borderId="4" xfId="2" applyFont="1" applyFill="1" applyBorder="1" applyAlignment="1">
      <alignment horizontal="center" vertical="center"/>
    </xf>
    <xf numFmtId="0" fontId="42" fillId="6" borderId="5" xfId="2" applyFont="1" applyFill="1" applyBorder="1" applyAlignment="1">
      <alignment horizontal="left" vertical="center"/>
    </xf>
    <xf numFmtId="0" fontId="42" fillId="6" borderId="6" xfId="2" applyFont="1" applyFill="1" applyBorder="1" applyAlignment="1">
      <alignment horizontal="left" vertical="center"/>
    </xf>
    <xf numFmtId="0" fontId="42" fillId="6" borderId="7" xfId="2" applyFont="1" applyFill="1" applyBorder="1" applyAlignment="1">
      <alignment horizontal="left" vertical="center"/>
    </xf>
    <xf numFmtId="0" fontId="42" fillId="6" borderId="8" xfId="2" applyFont="1" applyFill="1" applyBorder="1" applyAlignment="1">
      <alignment horizontal="left" vertical="center"/>
    </xf>
    <xf numFmtId="0" fontId="43" fillId="7" borderId="0" xfId="2" applyFont="1" applyFill="1" applyAlignment="1">
      <alignment horizontal="left" vertical="top"/>
    </xf>
    <xf numFmtId="0" fontId="43" fillId="8" borderId="0" xfId="2" applyFont="1" applyFill="1" applyAlignment="1">
      <alignment horizontal="center" vertical="center"/>
    </xf>
    <xf numFmtId="0" fontId="47" fillId="2" borderId="7" xfId="2" applyFont="1" applyFill="1" applyBorder="1" applyAlignment="1" applyProtection="1">
      <alignment horizontal="center" vertical="center"/>
      <protection locked="0"/>
    </xf>
    <xf numFmtId="0" fontId="47" fillId="2" borderId="8" xfId="2" applyFont="1" applyFill="1" applyBorder="1" applyAlignment="1" applyProtection="1">
      <alignment horizontal="center" vertical="center"/>
      <protection locked="0"/>
    </xf>
    <xf numFmtId="0" fontId="47" fillId="2" borderId="14" xfId="2" applyFont="1" applyFill="1" applyBorder="1" applyAlignment="1" applyProtection="1">
      <alignment horizontal="center" vertical="center"/>
      <protection locked="0"/>
    </xf>
    <xf numFmtId="0" fontId="48" fillId="2" borderId="7" xfId="2" applyFont="1" applyFill="1" applyBorder="1" applyAlignment="1">
      <alignment horizontal="left" vertical="center" wrapText="1"/>
    </xf>
    <xf numFmtId="0" fontId="48" fillId="2" borderId="8" xfId="2" applyFont="1" applyFill="1" applyBorder="1" applyAlignment="1">
      <alignment horizontal="left" vertical="center" wrapText="1"/>
    </xf>
    <xf numFmtId="0" fontId="48" fillId="2" borderId="14" xfId="2" applyFont="1" applyFill="1" applyBorder="1" applyAlignment="1">
      <alignment horizontal="left" vertical="center" wrapText="1"/>
    </xf>
    <xf numFmtId="14" fontId="25" fillId="2" borderId="0" xfId="2" applyNumberFormat="1" applyFont="1" applyFill="1" applyAlignment="1" applyProtection="1">
      <alignment horizontal="left"/>
      <protection locked="0"/>
    </xf>
    <xf numFmtId="0" fontId="54" fillId="2" borderId="0" xfId="2" applyFont="1" applyFill="1" applyAlignment="1">
      <alignment horizontal="left"/>
    </xf>
    <xf numFmtId="0" fontId="55" fillId="2" borderId="0" xfId="2" applyFont="1" applyFill="1" applyAlignment="1">
      <alignment horizontal="right" vertical="top" wrapText="1"/>
    </xf>
    <xf numFmtId="0" fontId="57" fillId="2" borderId="16" xfId="2" applyFont="1" applyFill="1" applyBorder="1" applyAlignment="1">
      <alignment horizontal="left" vertical="center"/>
    </xf>
    <xf numFmtId="0" fontId="57" fillId="2" borderId="0" xfId="2" applyFont="1" applyFill="1" applyAlignment="1">
      <alignment horizontal="left" vertical="center"/>
    </xf>
    <xf numFmtId="0" fontId="57" fillId="2" borderId="17" xfId="2" applyFont="1" applyFill="1" applyBorder="1" applyAlignment="1">
      <alignment horizontal="left" vertical="center"/>
    </xf>
    <xf numFmtId="0" fontId="61" fillId="2" borderId="0" xfId="2" applyFont="1" applyFill="1" applyAlignment="1">
      <alignment horizontal="right" vertical="top"/>
    </xf>
    <xf numFmtId="0" fontId="45" fillId="2" borderId="0" xfId="2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_competente cheie HR2" xfId="3" xr:uid="{4C9BF564-8419-4C9C-A735-D2EE26F760ED}"/>
    <cellStyle name="Normal_competente cheie HR2_AUDIT HR_29.08.2013" xfId="4" xr:uid="{EB18CA78-1482-4D98-8D94-31D5CBB67AFA}"/>
    <cellStyle name="Normal_harta de competente HR" xfId="2" xr:uid="{C339BDAE-0A1C-487F-B721-B3738926D3B5}"/>
  </cellStyles>
  <dxfs count="20">
    <dxf>
      <font>
        <color theme="0"/>
      </font>
      <fill>
        <patternFill>
          <bgColor rgb="FF92D05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94610954104749"/>
          <c:y val="7.8947484658536585E-2"/>
          <c:w val="0.50000032166110953"/>
          <c:h val="0.83223806744207318"/>
        </c:manualLayout>
      </c:layout>
      <c:radarChart>
        <c:radarStyle val="filled"/>
        <c:varyColors val="0"/>
        <c:ser>
          <c:idx val="0"/>
          <c:order val="0"/>
          <c:tx>
            <c:strRef>
              <c:f>'RADAR audit HR 16.8.25 FREE'!$S$135</c:f>
              <c:strCache>
                <c:ptCount val="1"/>
                <c:pt idx="0">
                  <c:v>dezvoltare EVALUATA</c:v>
                </c:pt>
              </c:strCache>
            </c:strRef>
          </c:tx>
          <c:spPr>
            <a:noFill/>
            <a:ln w="50800">
              <a:solidFill>
                <a:srgbClr val="00B050"/>
              </a:solidFill>
            </a:ln>
            <a:effectLst/>
          </c:spPr>
          <c:cat>
            <c:strRef>
              <c:f>'RADAR audit HR 16.8.25 FREE'!$Q$136:$Q$145</c:f>
              <c:strCache>
                <c:ptCount val="10"/>
                <c:pt idx="0">
                  <c:v>1. MANAGEMENT STRATEGIC</c:v>
                </c:pt>
                <c:pt idx="1">
                  <c:v>2. SCHIMBARI ORGANIZATIONALE. PLANIFICARE FORTA DE MUNCA</c:v>
                </c:pt>
                <c:pt idx="2">
                  <c:v>3. RECRUTARE, SELECTIE SI INTEGRARE IN ORGANIZATIE</c:v>
                </c:pt>
                <c:pt idx="3">
                  <c:v>4. EVALUAREA PERFORMANTEI ANGAJATILOR</c:v>
                </c:pt>
                <c:pt idx="4">
                  <c:v>5. COMPENSATII SI BENEFICII</c:v>
                </c:pt>
                <c:pt idx="5">
                  <c:v>6. COMPETENTA SI DEZVOLTARE</c:v>
                </c:pt>
                <c:pt idx="6">
                  <c:v>7. CARIERA SI SUCCESIUNE</c:v>
                </c:pt>
                <c:pt idx="7">
                  <c:v>8. MANAGEMENTUL SATISFACTIEI ANGAJATILOR</c:v>
                </c:pt>
                <c:pt idx="8">
                  <c:v>9. DIALOG SOCIAL SI RELATII DE MUNCA</c:v>
                </c:pt>
                <c:pt idx="9">
                  <c:v>10. ADMINISTRARE PERSONAL</c:v>
                </c:pt>
              </c:strCache>
            </c:strRef>
          </c:cat>
          <c:val>
            <c:numRef>
              <c:f>'RADAR audit HR 16.8.25 FREE'!$S$136:$S$145</c:f>
              <c:numCache>
                <c:formatCode>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453-8046-0404BF82D48B}"/>
            </c:ext>
          </c:extLst>
        </c:ser>
        <c:ser>
          <c:idx val="1"/>
          <c:order val="1"/>
          <c:tx>
            <c:strRef>
              <c:f>'RADAR audit HR 16.8.25 FREE'!$T$135</c:f>
              <c:strCache>
                <c:ptCount val="1"/>
                <c:pt idx="0">
                  <c:v>dezvoltare PERCEPUTA</c:v>
                </c:pt>
              </c:strCache>
            </c:strRef>
          </c:tx>
          <c:spPr>
            <a:solidFill>
              <a:schemeClr val="accent5">
                <a:alpha val="10196"/>
              </a:schemeClr>
            </a:solidFill>
            <a:ln w="50800">
              <a:solidFill>
                <a:schemeClr val="accent1"/>
              </a:solidFill>
            </a:ln>
            <a:effectLst/>
          </c:spPr>
          <c:val>
            <c:numRef>
              <c:f>'RADAR audit HR 16.8.25 FREE'!$T$136:$T$145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F-4453-8046-0404BF82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87288"/>
        <c:axId val="1"/>
      </c:radarChart>
      <c:catAx>
        <c:axId val="40968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87288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</xdr:row>
      <xdr:rowOff>0</xdr:rowOff>
    </xdr:from>
    <xdr:to>
      <xdr:col>3</xdr:col>
      <xdr:colOff>60960</xdr:colOff>
      <xdr:row>1</xdr:row>
      <xdr:rowOff>0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EC26F4F4-F96C-4F9D-A089-1B123494F97A}"/>
            </a:ext>
          </a:extLst>
        </xdr:cNvPr>
        <xdr:cNvSpPr>
          <a:spLocks noChangeArrowheads="1"/>
        </xdr:cNvSpPr>
      </xdr:nvSpPr>
      <xdr:spPr bwMode="auto">
        <a:xfrm>
          <a:off x="982980" y="182880"/>
          <a:ext cx="609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66</xdr:row>
      <xdr:rowOff>126370</xdr:rowOff>
    </xdr:from>
    <xdr:to>
      <xdr:col>26</xdr:col>
      <xdr:colOff>596900</xdr:colOff>
      <xdr:row>106</xdr:row>
      <xdr:rowOff>89656</xdr:rowOff>
    </xdr:to>
    <xdr:graphicFrame macro="">
      <xdr:nvGraphicFramePr>
        <xdr:cNvPr id="3" name="Chart 178">
          <a:extLst>
            <a:ext uri="{FF2B5EF4-FFF2-40B4-BE49-F238E27FC236}">
              <a16:creationId xmlns:a16="http://schemas.microsoft.com/office/drawing/2014/main" id="{B5D9ECE1-3427-45C2-8404-89FC3451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875873</xdr:colOff>
      <xdr:row>68</xdr:row>
      <xdr:rowOff>83525</xdr:rowOff>
    </xdr:from>
    <xdr:ext cx="2811780" cy="204543"/>
    <xdr:sp macro="" textlink="">
      <xdr:nvSpPr>
        <xdr:cNvPr id="4" name="AutoShape 179">
          <a:extLst>
            <a:ext uri="{FF2B5EF4-FFF2-40B4-BE49-F238E27FC236}">
              <a16:creationId xmlns:a16="http://schemas.microsoft.com/office/drawing/2014/main" id="{D3E15FAE-5CD3-4E59-AEA1-12C568C7474A}"/>
            </a:ext>
          </a:extLst>
        </xdr:cNvPr>
        <xdr:cNvSpPr>
          <a:spLocks/>
        </xdr:cNvSpPr>
      </xdr:nvSpPr>
      <xdr:spPr bwMode="auto">
        <a:xfrm>
          <a:off x="6430853" y="21000425"/>
          <a:ext cx="2811780" cy="204543"/>
        </a:xfrm>
        <a:prstGeom prst="accentBorderCallout1">
          <a:avLst>
            <a:gd name="adj1" fmla="val 66667"/>
            <a:gd name="adj2" fmla="val -2787"/>
            <a:gd name="adj3" fmla="val 347370"/>
            <a:gd name="adj4" fmla="val -15626"/>
          </a:avLst>
        </a:prstGeom>
        <a:noFill/>
        <a:ln w="3175" algn="ctr">
          <a:solidFill>
            <a:schemeClr val="tx2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80" mc:Ignorable="a14" a14:legacySpreadsheetColorIndex="2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ctr" anchorCtr="0" upright="1">
          <a:spAutoFit/>
        </a:bodyPr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2060"/>
              </a:solidFill>
              <a:latin typeface="Calibri"/>
              <a:cs typeface="Calibri"/>
            </a:rPr>
            <a:t>LINIE DOMENII COMPLET FUNCTIONALE </a:t>
          </a:r>
        </a:p>
      </xdr:txBody>
    </xdr:sp>
    <xdr:clientData/>
  </xdr:oneCellAnchor>
  <xdr:oneCellAnchor>
    <xdr:from>
      <xdr:col>15</xdr:col>
      <xdr:colOff>939520</xdr:colOff>
      <xdr:row>69</xdr:row>
      <xdr:rowOff>163607</xdr:rowOff>
    </xdr:from>
    <xdr:ext cx="2606040" cy="205740"/>
    <xdr:sp macro="" textlink="">
      <xdr:nvSpPr>
        <xdr:cNvPr id="5" name="AutoShape 181">
          <a:extLst>
            <a:ext uri="{FF2B5EF4-FFF2-40B4-BE49-F238E27FC236}">
              <a16:creationId xmlns:a16="http://schemas.microsoft.com/office/drawing/2014/main" id="{21752189-1C7D-4F5E-AD5D-9119A219CBBA}"/>
            </a:ext>
          </a:extLst>
        </xdr:cNvPr>
        <xdr:cNvSpPr>
          <a:spLocks/>
        </xdr:cNvSpPr>
      </xdr:nvSpPr>
      <xdr:spPr bwMode="auto">
        <a:xfrm>
          <a:off x="6494500" y="21263387"/>
          <a:ext cx="2606040" cy="205740"/>
        </a:xfrm>
        <a:prstGeom prst="accentBorderCallout1">
          <a:avLst>
            <a:gd name="adj1" fmla="val 66667"/>
            <a:gd name="adj2" fmla="val -2787"/>
            <a:gd name="adj3" fmla="val 610789"/>
            <a:gd name="adj4" fmla="val -31441"/>
          </a:avLst>
        </a:prstGeom>
        <a:noFill/>
        <a:ln w="3175" algn="ctr">
          <a:solidFill>
            <a:schemeClr val="tx2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ctr" upright="1">
          <a:spAutoFit/>
        </a:bodyPr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2060"/>
              </a:solidFill>
              <a:latin typeface="Calibri"/>
              <a:cs typeface="Calibri"/>
            </a:rPr>
            <a:t>LINIE DOMENII PARTIAL DEZVOLTATE</a:t>
          </a:r>
          <a:r>
            <a:rPr lang="en-GB" sz="1100" b="1" i="0" u="none" strike="noStrike" baseline="0">
              <a:solidFill>
                <a:srgbClr val="00206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oneCellAnchor>
    <xdr:from>
      <xdr:col>15</xdr:col>
      <xdr:colOff>950704</xdr:colOff>
      <xdr:row>71</xdr:row>
      <xdr:rowOff>57820</xdr:rowOff>
    </xdr:from>
    <xdr:ext cx="2118360" cy="205740"/>
    <xdr:sp macro="" textlink="">
      <xdr:nvSpPr>
        <xdr:cNvPr id="6" name="AutoShape 183">
          <a:extLst>
            <a:ext uri="{FF2B5EF4-FFF2-40B4-BE49-F238E27FC236}">
              <a16:creationId xmlns:a16="http://schemas.microsoft.com/office/drawing/2014/main" id="{BF50710F-1ACC-4EF8-AB5C-DAC7253C96CB}"/>
            </a:ext>
          </a:extLst>
        </xdr:cNvPr>
        <xdr:cNvSpPr>
          <a:spLocks/>
        </xdr:cNvSpPr>
      </xdr:nvSpPr>
      <xdr:spPr bwMode="auto">
        <a:xfrm>
          <a:off x="6505684" y="21523360"/>
          <a:ext cx="2118360" cy="205740"/>
        </a:xfrm>
        <a:prstGeom prst="accentBorderCallout1">
          <a:avLst>
            <a:gd name="adj1" fmla="val 66667"/>
            <a:gd name="adj2" fmla="val -2787"/>
            <a:gd name="adj3" fmla="val 885186"/>
            <a:gd name="adj4" fmla="val -58412"/>
          </a:avLst>
        </a:prstGeom>
        <a:noFill/>
        <a:ln w="3175" algn="ctr">
          <a:solidFill>
            <a:schemeClr val="tx2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t" upright="1">
          <a:spAutoFit/>
        </a:bodyPr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2060"/>
              </a:solidFill>
              <a:latin typeface="Calibri"/>
              <a:cs typeface="Calibri"/>
            </a:rPr>
            <a:t>LINIE DOMENII NEDEZVOLTATE </a:t>
          </a:r>
        </a:p>
      </xdr:txBody>
    </xdr:sp>
    <xdr:clientData/>
  </xdr:oneCellAnchor>
  <xdr:twoCellAnchor>
    <xdr:from>
      <xdr:col>12</xdr:col>
      <xdr:colOff>422238</xdr:colOff>
      <xdr:row>67</xdr:row>
      <xdr:rowOff>158113</xdr:rowOff>
    </xdr:from>
    <xdr:to>
      <xdr:col>16</xdr:col>
      <xdr:colOff>76201</xdr:colOff>
      <xdr:row>71</xdr:row>
      <xdr:rowOff>7619</xdr:rowOff>
    </xdr:to>
    <xdr:sp macro="" textlink="">
      <xdr:nvSpPr>
        <xdr:cNvPr id="7" name="Text Box 191">
          <a:extLst>
            <a:ext uri="{FF2B5EF4-FFF2-40B4-BE49-F238E27FC236}">
              <a16:creationId xmlns:a16="http://schemas.microsoft.com/office/drawing/2014/main" id="{EE1B9ADA-41E0-40B6-BBD0-2CEBBC1CA835}"/>
            </a:ext>
          </a:extLst>
        </xdr:cNvPr>
        <xdr:cNvSpPr txBox="1">
          <a:spLocks noChangeArrowheads="1"/>
        </xdr:cNvSpPr>
      </xdr:nvSpPr>
      <xdr:spPr bwMode="auto">
        <a:xfrm>
          <a:off x="4537038" y="20892133"/>
          <a:ext cx="2092363" cy="581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1. MANAGEMENT </a:t>
          </a:r>
        </a:p>
        <a:p>
          <a:pPr algn="l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 STRATEGIC </a:t>
          </a:r>
        </a:p>
      </xdr:txBody>
    </xdr:sp>
    <xdr:clientData/>
  </xdr:twoCellAnchor>
  <xdr:twoCellAnchor>
    <xdr:from>
      <xdr:col>16</xdr:col>
      <xdr:colOff>438822</xdr:colOff>
      <xdr:row>72</xdr:row>
      <xdr:rowOff>160019</xdr:rowOff>
    </xdr:from>
    <xdr:to>
      <xdr:col>23</xdr:col>
      <xdr:colOff>71717</xdr:colOff>
      <xdr:row>77</xdr:row>
      <xdr:rowOff>53788</xdr:rowOff>
    </xdr:to>
    <xdr:sp macro="" textlink="">
      <xdr:nvSpPr>
        <xdr:cNvPr id="8" name="Text Box 192">
          <a:extLst>
            <a:ext uri="{FF2B5EF4-FFF2-40B4-BE49-F238E27FC236}">
              <a16:creationId xmlns:a16="http://schemas.microsoft.com/office/drawing/2014/main" id="{6DDFFBDD-75B1-4049-ADEA-D19D04F6F154}"/>
            </a:ext>
          </a:extLst>
        </xdr:cNvPr>
        <xdr:cNvSpPr txBox="1">
          <a:spLocks noChangeArrowheads="1"/>
        </xdr:cNvSpPr>
      </xdr:nvSpPr>
      <xdr:spPr bwMode="auto">
        <a:xfrm>
          <a:off x="6992022" y="21808439"/>
          <a:ext cx="2779955" cy="8081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2. SCHIMBARI ORGANIZATIONALE. </a:t>
          </a:r>
        </a:p>
        <a:p>
          <a:pPr algn="l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 PLANIFICAREA FORTEI DE MUNCA</a:t>
          </a:r>
        </a:p>
      </xdr:txBody>
    </xdr:sp>
    <xdr:clientData/>
  </xdr:twoCellAnchor>
  <xdr:twoCellAnchor>
    <xdr:from>
      <xdr:col>16</xdr:col>
      <xdr:colOff>1424825</xdr:colOff>
      <xdr:row>80</xdr:row>
      <xdr:rowOff>85276</xdr:rowOff>
    </xdr:from>
    <xdr:to>
      <xdr:col>24</xdr:col>
      <xdr:colOff>107575</xdr:colOff>
      <xdr:row>83</xdr:row>
      <xdr:rowOff>71942</xdr:rowOff>
    </xdr:to>
    <xdr:sp macro="" textlink="">
      <xdr:nvSpPr>
        <xdr:cNvPr id="9" name="Text Box 193">
          <a:extLst>
            <a:ext uri="{FF2B5EF4-FFF2-40B4-BE49-F238E27FC236}">
              <a16:creationId xmlns:a16="http://schemas.microsoft.com/office/drawing/2014/main" id="{53102410-E348-4E8A-9CE1-3EE83A57C5C9}"/>
            </a:ext>
          </a:extLst>
        </xdr:cNvPr>
        <xdr:cNvSpPr txBox="1">
          <a:spLocks noChangeArrowheads="1"/>
        </xdr:cNvSpPr>
      </xdr:nvSpPr>
      <xdr:spPr bwMode="auto">
        <a:xfrm>
          <a:off x="7978025" y="23196736"/>
          <a:ext cx="2309870" cy="5353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3. RECRUTARE, SELECTIE SI   </a:t>
          </a:r>
        </a:p>
        <a:p>
          <a:pPr algn="l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INTEGRARE IN ORGANIZATIE</a:t>
          </a:r>
        </a:p>
      </xdr:txBody>
    </xdr:sp>
    <xdr:clientData/>
  </xdr:twoCellAnchor>
  <xdr:twoCellAnchor>
    <xdr:from>
      <xdr:col>16</xdr:col>
      <xdr:colOff>1443204</xdr:colOff>
      <xdr:row>90</xdr:row>
      <xdr:rowOff>56589</xdr:rowOff>
    </xdr:from>
    <xdr:to>
      <xdr:col>24</xdr:col>
      <xdr:colOff>233081</xdr:colOff>
      <xdr:row>93</xdr:row>
      <xdr:rowOff>8740</xdr:rowOff>
    </xdr:to>
    <xdr:sp macro="" textlink="">
      <xdr:nvSpPr>
        <xdr:cNvPr id="10" name="Text Box 194">
          <a:extLst>
            <a:ext uri="{FF2B5EF4-FFF2-40B4-BE49-F238E27FC236}">
              <a16:creationId xmlns:a16="http://schemas.microsoft.com/office/drawing/2014/main" id="{0299885F-4FD8-41D6-B131-2708EB6B7026}"/>
            </a:ext>
          </a:extLst>
        </xdr:cNvPr>
        <xdr:cNvSpPr txBox="1">
          <a:spLocks noChangeArrowheads="1"/>
        </xdr:cNvSpPr>
      </xdr:nvSpPr>
      <xdr:spPr bwMode="auto">
        <a:xfrm>
          <a:off x="7996404" y="24996849"/>
          <a:ext cx="2416997" cy="5007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chemeClr val="tx1"/>
              </a:solidFill>
              <a:latin typeface="Calibri"/>
              <a:cs typeface="Calibri"/>
            </a:rPr>
            <a:t>4. </a:t>
          </a: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EVALUAREA PERFORMANTEI </a:t>
          </a:r>
        </a:p>
        <a:p>
          <a:pPr algn="l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ANGAJATILOR</a:t>
          </a:r>
        </a:p>
      </xdr:txBody>
    </xdr:sp>
    <xdr:clientData/>
  </xdr:twoCellAnchor>
  <xdr:twoCellAnchor>
    <xdr:from>
      <xdr:col>16</xdr:col>
      <xdr:colOff>457086</xdr:colOff>
      <xdr:row>98</xdr:row>
      <xdr:rowOff>126065</xdr:rowOff>
    </xdr:from>
    <xdr:to>
      <xdr:col>17</xdr:col>
      <xdr:colOff>102196</xdr:colOff>
      <xdr:row>101</xdr:row>
      <xdr:rowOff>93680</xdr:rowOff>
    </xdr:to>
    <xdr:sp macro="" textlink="">
      <xdr:nvSpPr>
        <xdr:cNvPr id="11" name="Text Box 195">
          <a:extLst>
            <a:ext uri="{FF2B5EF4-FFF2-40B4-BE49-F238E27FC236}">
              <a16:creationId xmlns:a16="http://schemas.microsoft.com/office/drawing/2014/main" id="{B28D54B0-BC43-4575-8989-C760D268FBAD}"/>
            </a:ext>
          </a:extLst>
        </xdr:cNvPr>
        <xdr:cNvSpPr txBox="1">
          <a:spLocks noChangeArrowheads="1"/>
        </xdr:cNvSpPr>
      </xdr:nvSpPr>
      <xdr:spPr bwMode="auto">
        <a:xfrm>
          <a:off x="7010286" y="26529365"/>
          <a:ext cx="1405330" cy="516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5. COMPENSATII </a:t>
          </a:r>
        </a:p>
        <a:p>
          <a:pPr algn="l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 SI BENEFICII</a:t>
          </a:r>
        </a:p>
      </xdr:txBody>
    </xdr:sp>
    <xdr:clientData/>
  </xdr:twoCellAnchor>
  <xdr:twoCellAnchor>
    <xdr:from>
      <xdr:col>12</xdr:col>
      <xdr:colOff>188260</xdr:colOff>
      <xdr:row>102</xdr:row>
      <xdr:rowOff>12438</xdr:rowOff>
    </xdr:from>
    <xdr:to>
      <xdr:col>15</xdr:col>
      <xdr:colOff>569709</xdr:colOff>
      <xdr:row>104</xdr:row>
      <xdr:rowOff>141978</xdr:rowOff>
    </xdr:to>
    <xdr:sp macro="" textlink="">
      <xdr:nvSpPr>
        <xdr:cNvPr id="12" name="Text Box 196">
          <a:extLst>
            <a:ext uri="{FF2B5EF4-FFF2-40B4-BE49-F238E27FC236}">
              <a16:creationId xmlns:a16="http://schemas.microsoft.com/office/drawing/2014/main" id="{3AEC415B-148B-4C86-A073-9427377EDD38}"/>
            </a:ext>
          </a:extLst>
        </xdr:cNvPr>
        <xdr:cNvSpPr txBox="1">
          <a:spLocks noChangeArrowheads="1"/>
        </xdr:cNvSpPr>
      </xdr:nvSpPr>
      <xdr:spPr bwMode="auto">
        <a:xfrm>
          <a:off x="4303060" y="27147258"/>
          <a:ext cx="1821629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6. COMPETENTA SI </a:t>
          </a:r>
        </a:p>
        <a:p>
          <a:pPr algn="ct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 DEZVOLTARE</a:t>
          </a:r>
        </a:p>
      </xdr:txBody>
    </xdr:sp>
    <xdr:clientData/>
  </xdr:twoCellAnchor>
  <xdr:twoCellAnchor>
    <xdr:from>
      <xdr:col>7</xdr:col>
      <xdr:colOff>331695</xdr:colOff>
      <xdr:row>98</xdr:row>
      <xdr:rowOff>134470</xdr:rowOff>
    </xdr:from>
    <xdr:to>
      <xdr:col>10</xdr:col>
      <xdr:colOff>198121</xdr:colOff>
      <xdr:row>101</xdr:row>
      <xdr:rowOff>88750</xdr:rowOff>
    </xdr:to>
    <xdr:sp macro="" textlink="">
      <xdr:nvSpPr>
        <xdr:cNvPr id="13" name="Text Box 197">
          <a:extLst>
            <a:ext uri="{FF2B5EF4-FFF2-40B4-BE49-F238E27FC236}">
              <a16:creationId xmlns:a16="http://schemas.microsoft.com/office/drawing/2014/main" id="{DF909DC9-2A2D-4E6C-9E09-E9BAB5B627E8}"/>
            </a:ext>
          </a:extLst>
        </xdr:cNvPr>
        <xdr:cNvSpPr txBox="1">
          <a:spLocks noChangeArrowheads="1"/>
        </xdr:cNvSpPr>
      </xdr:nvSpPr>
      <xdr:spPr bwMode="auto">
        <a:xfrm>
          <a:off x="2046195" y="26537770"/>
          <a:ext cx="1306606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7. CARIERA SI </a:t>
          </a:r>
        </a:p>
        <a:p>
          <a:pPr algn="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SUCCESIUNE</a:t>
          </a:r>
        </a:p>
      </xdr:txBody>
    </xdr:sp>
    <xdr:clientData/>
  </xdr:twoCellAnchor>
  <xdr:twoCellAnchor>
    <xdr:from>
      <xdr:col>2</xdr:col>
      <xdr:colOff>242047</xdr:colOff>
      <xdr:row>90</xdr:row>
      <xdr:rowOff>124161</xdr:rowOff>
    </xdr:from>
    <xdr:to>
      <xdr:col>8</xdr:col>
      <xdr:colOff>215152</xdr:colOff>
      <xdr:row>94</xdr:row>
      <xdr:rowOff>134471</xdr:rowOff>
    </xdr:to>
    <xdr:sp macro="" textlink="">
      <xdr:nvSpPr>
        <xdr:cNvPr id="14" name="Text Box 198">
          <a:extLst>
            <a:ext uri="{FF2B5EF4-FFF2-40B4-BE49-F238E27FC236}">
              <a16:creationId xmlns:a16="http://schemas.microsoft.com/office/drawing/2014/main" id="{6AE7B08D-76B0-4F97-A28F-FC41F099EA59}"/>
            </a:ext>
          </a:extLst>
        </xdr:cNvPr>
        <xdr:cNvSpPr txBox="1">
          <a:spLocks noChangeArrowheads="1"/>
        </xdr:cNvSpPr>
      </xdr:nvSpPr>
      <xdr:spPr bwMode="auto">
        <a:xfrm>
          <a:off x="744967" y="25064421"/>
          <a:ext cx="1664745" cy="741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8. MANAGEMENTUL </a:t>
          </a:r>
        </a:p>
        <a:p>
          <a:pPr algn="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SATISFACTIEI </a:t>
          </a:r>
        </a:p>
        <a:p>
          <a:pPr algn="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ANGAJATILOR</a:t>
          </a:r>
        </a:p>
      </xdr:txBody>
    </xdr:sp>
    <xdr:clientData/>
  </xdr:twoCellAnchor>
  <xdr:twoCellAnchor>
    <xdr:from>
      <xdr:col>2</xdr:col>
      <xdr:colOff>170329</xdr:colOff>
      <xdr:row>80</xdr:row>
      <xdr:rowOff>126401</xdr:rowOff>
    </xdr:from>
    <xdr:to>
      <xdr:col>8</xdr:col>
      <xdr:colOff>181200</xdr:colOff>
      <xdr:row>83</xdr:row>
      <xdr:rowOff>126402</xdr:rowOff>
    </xdr:to>
    <xdr:sp macro="" textlink="">
      <xdr:nvSpPr>
        <xdr:cNvPr id="15" name="Text Box 199">
          <a:extLst>
            <a:ext uri="{FF2B5EF4-FFF2-40B4-BE49-F238E27FC236}">
              <a16:creationId xmlns:a16="http://schemas.microsoft.com/office/drawing/2014/main" id="{B0E60642-929C-4A41-BC7B-1326E65CAA65}"/>
            </a:ext>
          </a:extLst>
        </xdr:cNvPr>
        <xdr:cNvSpPr txBox="1">
          <a:spLocks noChangeArrowheads="1"/>
        </xdr:cNvSpPr>
      </xdr:nvSpPr>
      <xdr:spPr bwMode="auto">
        <a:xfrm>
          <a:off x="673249" y="23237861"/>
          <a:ext cx="1702511" cy="5486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9. DIALOG SOCIAL SI </a:t>
          </a:r>
        </a:p>
        <a:p>
          <a:pPr algn="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RELATII DE MUNCA</a:t>
          </a:r>
        </a:p>
      </xdr:txBody>
    </xdr:sp>
    <xdr:clientData/>
  </xdr:twoCellAnchor>
  <xdr:twoCellAnchor>
    <xdr:from>
      <xdr:col>7</xdr:col>
      <xdr:colOff>33393</xdr:colOff>
      <xdr:row>72</xdr:row>
      <xdr:rowOff>40341</xdr:rowOff>
    </xdr:from>
    <xdr:to>
      <xdr:col>10</xdr:col>
      <xdr:colOff>185793</xdr:colOff>
      <xdr:row>74</xdr:row>
      <xdr:rowOff>86061</xdr:rowOff>
    </xdr:to>
    <xdr:sp macro="" textlink="">
      <xdr:nvSpPr>
        <xdr:cNvPr id="16" name="Text Box 200">
          <a:extLst>
            <a:ext uri="{FF2B5EF4-FFF2-40B4-BE49-F238E27FC236}">
              <a16:creationId xmlns:a16="http://schemas.microsoft.com/office/drawing/2014/main" id="{EE633969-1A1F-41B8-8F82-E7C5F756EF98}"/>
            </a:ext>
          </a:extLst>
        </xdr:cNvPr>
        <xdr:cNvSpPr txBox="1">
          <a:spLocks noChangeArrowheads="1"/>
        </xdr:cNvSpPr>
      </xdr:nvSpPr>
      <xdr:spPr bwMode="auto">
        <a:xfrm>
          <a:off x="1747893" y="21688761"/>
          <a:ext cx="159258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10. ADMINISTRARE </a:t>
          </a:r>
        </a:p>
        <a:p>
          <a:pPr algn="r" rtl="0">
            <a:lnSpc>
              <a:spcPts val="1200"/>
            </a:lnSpc>
            <a:defRPr sz="1000"/>
          </a:pPr>
          <a:r>
            <a:rPr lang="en-GB" sz="1400" b="1" i="0" u="none" strike="noStrike" baseline="0">
              <a:solidFill>
                <a:schemeClr val="tx1"/>
              </a:solidFill>
              <a:latin typeface="Calibri"/>
              <a:cs typeface="Calibri"/>
            </a:rPr>
            <a:t>       PERSONAL </a:t>
          </a:r>
          <a:endParaRPr lang="en-GB" sz="1200" b="1" i="0" u="none" strike="noStrike" baseline="0">
            <a:solidFill>
              <a:schemeClr val="tx1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12</xdr:col>
      <xdr:colOff>461683</xdr:colOff>
      <xdr:row>63</xdr:row>
      <xdr:rowOff>91913</xdr:rowOff>
    </xdr:from>
    <xdr:to>
      <xdr:col>13</xdr:col>
      <xdr:colOff>385483</xdr:colOff>
      <xdr:row>63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FBBDE92-6816-4943-BFF7-E0DF9869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483" y="19835333"/>
          <a:ext cx="403860" cy="60487"/>
        </a:xfrm>
        <a:prstGeom prst="rect">
          <a:avLst/>
        </a:prstGeom>
      </xdr:spPr>
    </xdr:pic>
    <xdr:clientData/>
  </xdr:twoCellAnchor>
  <xdr:twoCellAnchor editAs="oneCell">
    <xdr:from>
      <xdr:col>18</xdr:col>
      <xdr:colOff>250706</xdr:colOff>
      <xdr:row>1</xdr:row>
      <xdr:rowOff>38100</xdr:rowOff>
    </xdr:from>
    <xdr:to>
      <xdr:col>26</xdr:col>
      <xdr:colOff>823849</xdr:colOff>
      <xdr:row>5</xdr:row>
      <xdr:rowOff>114300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F0F586C-F2B7-47B9-A50F-BD21CF27F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1286" y="220980"/>
          <a:ext cx="2805803" cy="990600"/>
        </a:xfrm>
        <a:prstGeom prst="rect">
          <a:avLst/>
        </a:prstGeom>
      </xdr:spPr>
    </xdr:pic>
    <xdr:clientData/>
  </xdr:twoCellAnchor>
  <xdr:twoCellAnchor>
    <xdr:from>
      <xdr:col>12</xdr:col>
      <xdr:colOff>466164</xdr:colOff>
      <xdr:row>64</xdr:row>
      <xdr:rowOff>62756</xdr:rowOff>
    </xdr:from>
    <xdr:to>
      <xdr:col>13</xdr:col>
      <xdr:colOff>376518</xdr:colOff>
      <xdr:row>64</xdr:row>
      <xdr:rowOff>108475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89EBEE9-3986-482B-858E-F41C2419FD60}"/>
            </a:ext>
          </a:extLst>
        </xdr:cNvPr>
        <xdr:cNvSpPr/>
      </xdr:nvSpPr>
      <xdr:spPr bwMode="auto">
        <a:xfrm>
          <a:off x="4580964" y="20118596"/>
          <a:ext cx="390414" cy="45719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228600</xdr:colOff>
      <xdr:row>7</xdr:row>
      <xdr:rowOff>152400</xdr:rowOff>
    </xdr:from>
    <xdr:to>
      <xdr:col>26</xdr:col>
      <xdr:colOff>746760</xdr:colOff>
      <xdr:row>12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88B8AB4-2771-4A31-8F91-C95F4A78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860" y="1706880"/>
          <a:ext cx="1501140" cy="1432560"/>
        </a:xfrm>
        <a:prstGeom prst="rect">
          <a:avLst/>
        </a:prstGeom>
      </xdr:spPr>
    </xdr:pic>
    <xdr:clientData/>
  </xdr:twoCellAnchor>
  <xdr:twoCellAnchor editAs="oneCell">
    <xdr:from>
      <xdr:col>23</xdr:col>
      <xdr:colOff>68580</xdr:colOff>
      <xdr:row>51</xdr:row>
      <xdr:rowOff>114300</xdr:rowOff>
    </xdr:from>
    <xdr:to>
      <xdr:col>26</xdr:col>
      <xdr:colOff>586740</xdr:colOff>
      <xdr:row>55</xdr:row>
      <xdr:rowOff>182880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AEAD577-9F4F-467D-A5B9-B4143EC38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840" y="16291560"/>
          <a:ext cx="1501140" cy="143256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68</xdr:row>
      <xdr:rowOff>129541</xdr:rowOff>
    </xdr:from>
    <xdr:to>
      <xdr:col>10</xdr:col>
      <xdr:colOff>465771</xdr:colOff>
      <xdr:row>70</xdr:row>
      <xdr:rowOff>175261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C08B54F-E511-4523-947A-F6A64B2A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2940" y="21046441"/>
          <a:ext cx="2957511" cy="411480"/>
        </a:xfrm>
        <a:prstGeom prst="rect">
          <a:avLst/>
        </a:prstGeom>
        <a:effectLst>
          <a:glow rad="127000">
            <a:schemeClr val="bg2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A0000" mc:Ignorable="a14" a14:legacySpreadsheetColorIndex="1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A0000" mc:Ignorable="a14" a14:legacySpreadsheetColorIndex="10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uflorin.ro/" TargetMode="External"/><Relationship Id="rId1" Type="http://schemas.openxmlformats.org/officeDocument/2006/relationships/hyperlink" Target="http://www.rauflorin.r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850A-198C-4E6D-89F0-916AA01AB816}">
  <dimension ref="A1:BK184"/>
  <sheetViews>
    <sheetView showGridLines="0" showRowColHeaders="0" tabSelected="1" showRuler="0" view="pageLayout" topLeftCell="B1" zoomScale="120" zoomScaleNormal="100" zoomScalePageLayoutView="120" workbookViewId="0">
      <selection activeCell="Q114" sqref="Q114"/>
    </sheetView>
  </sheetViews>
  <sheetFormatPr defaultRowHeight="14.4" x14ac:dyDescent="0.3"/>
  <cols>
    <col min="1" max="1" width="3.5546875" customWidth="1"/>
    <col min="2" max="2" width="3.77734375" customWidth="1"/>
    <col min="3" max="4" width="7" customWidth="1"/>
    <col min="5" max="5" width="3.109375" customWidth="1"/>
    <col min="6" max="6" width="7" hidden="1" customWidth="1"/>
    <col min="7" max="7" width="0.5546875" customWidth="1"/>
    <col min="8" max="15" width="7" customWidth="1"/>
    <col min="16" max="16" width="14.5546875" customWidth="1"/>
    <col min="17" max="17" width="25.6640625" customWidth="1"/>
    <col min="18" max="18" width="2" customWidth="1"/>
    <col min="19" max="20" width="7" customWidth="1"/>
    <col min="21" max="21" width="0.44140625" customWidth="1"/>
    <col min="22" max="22" width="3.109375" customWidth="1"/>
    <col min="23" max="23" width="0.6640625" customWidth="1"/>
    <col min="24" max="25" width="7" customWidth="1"/>
    <col min="26" max="26" width="0.33203125" customWidth="1"/>
    <col min="27" max="27" width="12.6640625" customWidth="1"/>
  </cols>
  <sheetData>
    <row r="1" spans="1:6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63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06"/>
      <c r="Z2" s="106"/>
      <c r="AA2" s="106"/>
    </row>
    <row r="3" spans="1:63" ht="14.4" customHeight="1" x14ac:dyDescent="0.3">
      <c r="A3" s="1"/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2"/>
      <c r="AA3" s="2"/>
    </row>
    <row r="4" spans="1:63" s="5" customFormat="1" ht="21.75" customHeight="1" x14ac:dyDescent="0.3">
      <c r="A4" s="3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2"/>
      <c r="AA4" s="2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 s="5" customFormat="1" ht="21.7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08"/>
      <c r="Z5" s="108"/>
      <c r="AA5" s="108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3" s="5" customFormat="1" ht="11.4" customHeight="1" x14ac:dyDescent="0.25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10"/>
      <c r="T6" s="11"/>
      <c r="U6" s="11"/>
      <c r="V6" s="11"/>
      <c r="W6" s="11"/>
      <c r="X6" s="11"/>
      <c r="Y6" s="108"/>
      <c r="Z6" s="108"/>
      <c r="AA6" s="108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s="12" customFormat="1" ht="24.6" x14ac:dyDescent="0.4">
      <c r="B7" s="13"/>
      <c r="C7" s="14"/>
      <c r="D7" s="13"/>
      <c r="E7" s="13"/>
      <c r="F7" s="13"/>
      <c r="G7" s="13"/>
      <c r="H7" s="109"/>
      <c r="I7" s="109"/>
      <c r="J7" s="109"/>
      <c r="K7" s="13"/>
      <c r="L7" s="13"/>
      <c r="M7" s="15"/>
      <c r="N7" s="16"/>
      <c r="O7" s="16"/>
      <c r="P7" s="16"/>
      <c r="Q7" s="17" t="s">
        <v>1</v>
      </c>
      <c r="R7" s="16"/>
      <c r="S7" s="15"/>
      <c r="T7" s="18" t="s">
        <v>2</v>
      </c>
      <c r="U7" s="19"/>
      <c r="V7" s="20"/>
      <c r="W7" s="21"/>
      <c r="X7" s="22"/>
      <c r="Y7" s="22"/>
      <c r="Z7" s="23"/>
      <c r="AA7" s="24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</row>
    <row r="8" spans="1:63" s="12" customFormat="1" ht="15" customHeight="1" x14ac:dyDescent="0.4">
      <c r="B8" s="13"/>
      <c r="C8" s="14"/>
      <c r="D8" s="13"/>
      <c r="E8" s="13"/>
      <c r="F8" s="13"/>
      <c r="G8" s="13"/>
      <c r="H8" s="110"/>
      <c r="I8" s="110"/>
      <c r="J8" s="110"/>
      <c r="K8" s="13"/>
      <c r="L8" s="13"/>
      <c r="M8" s="15"/>
      <c r="N8" s="16"/>
      <c r="O8" s="16"/>
      <c r="P8" s="16"/>
      <c r="Q8" s="17" t="s">
        <v>3</v>
      </c>
      <c r="R8" s="16"/>
      <c r="S8" s="15"/>
      <c r="T8" s="111">
        <v>130</v>
      </c>
      <c r="U8" s="111"/>
      <c r="V8" s="111"/>
      <c r="W8" s="111"/>
      <c r="X8" s="14"/>
      <c r="Y8" s="16"/>
      <c r="Z8" s="23"/>
      <c r="AA8" s="24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3" s="12" customFormat="1" ht="15" customHeight="1" x14ac:dyDescent="0.4">
      <c r="B9" s="13"/>
      <c r="C9" s="14"/>
      <c r="D9" s="13"/>
      <c r="E9" s="13"/>
      <c r="F9" s="13"/>
      <c r="G9" s="13"/>
      <c r="H9" s="22"/>
      <c r="I9" s="22"/>
      <c r="J9" s="22"/>
      <c r="K9" s="13"/>
      <c r="L9" s="13"/>
      <c r="M9" s="15"/>
      <c r="N9" s="16"/>
      <c r="O9" s="16"/>
      <c r="P9" s="16"/>
      <c r="Q9" s="17" t="s">
        <v>4</v>
      </c>
      <c r="R9" s="26"/>
      <c r="S9" s="15"/>
      <c r="T9" s="27" t="s">
        <v>5</v>
      </c>
      <c r="U9" s="27"/>
      <c r="V9" s="14"/>
      <c r="W9" s="28"/>
      <c r="X9" s="28"/>
      <c r="Y9" s="16"/>
      <c r="Z9" s="23"/>
      <c r="AA9" s="24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pans="1:63" s="12" customFormat="1" ht="15" customHeight="1" x14ac:dyDescent="0.4">
      <c r="B10" s="13"/>
      <c r="C10" s="14"/>
      <c r="D10" s="13"/>
      <c r="E10" s="13"/>
      <c r="F10" s="13"/>
      <c r="G10" s="13"/>
      <c r="H10" s="22"/>
      <c r="I10" s="22"/>
      <c r="J10" s="22"/>
      <c r="K10" s="13"/>
      <c r="L10" s="13"/>
      <c r="M10" s="15"/>
      <c r="N10" s="16"/>
      <c r="O10" s="16"/>
      <c r="P10" s="16"/>
      <c r="Q10" s="16"/>
      <c r="R10" s="26"/>
      <c r="S10" s="29"/>
      <c r="T10" s="16"/>
      <c r="U10" s="16"/>
      <c r="V10" s="14"/>
      <c r="W10" s="30"/>
      <c r="X10" s="14"/>
      <c r="Y10" s="16"/>
      <c r="Z10" s="23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pans="1:63" s="12" customFormat="1" ht="45" customHeight="1" x14ac:dyDescent="0.95">
      <c r="B11" s="13"/>
      <c r="C11" s="31" t="s">
        <v>6</v>
      </c>
      <c r="D11" s="13"/>
      <c r="E11" s="13"/>
      <c r="F11" s="13"/>
      <c r="G11" s="13"/>
      <c r="H11" s="22"/>
      <c r="I11" s="22"/>
      <c r="J11" s="22"/>
      <c r="K11" s="13"/>
      <c r="L11" s="13"/>
      <c r="M11" s="15"/>
      <c r="N11" s="16"/>
      <c r="O11" s="16"/>
      <c r="P11" s="16"/>
      <c r="Q11" s="16"/>
      <c r="R11" s="26"/>
      <c r="S11" s="29"/>
      <c r="T11" s="16"/>
      <c r="U11" s="16"/>
      <c r="V11" s="14"/>
      <c r="W11" s="30"/>
      <c r="X11" s="14"/>
      <c r="Y11" s="16"/>
      <c r="Z11" s="23"/>
      <c r="AA11" s="24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</row>
    <row r="12" spans="1:63" s="12" customFormat="1" ht="16.8" customHeight="1" x14ac:dyDescent="0.95">
      <c r="B12" s="13"/>
      <c r="C12" s="32"/>
      <c r="D12" s="13"/>
      <c r="E12" s="13"/>
      <c r="F12" s="13"/>
      <c r="G12" s="13"/>
      <c r="H12" s="22"/>
      <c r="I12" s="22"/>
      <c r="J12" s="22"/>
      <c r="K12" s="13"/>
      <c r="L12" s="13"/>
      <c r="M12" s="15"/>
      <c r="N12" s="16"/>
      <c r="O12" s="16"/>
      <c r="P12" s="16"/>
      <c r="Q12" s="16"/>
      <c r="R12" s="26"/>
      <c r="S12" s="29"/>
      <c r="T12" s="16"/>
      <c r="U12" s="16"/>
      <c r="V12" s="14"/>
      <c r="W12" s="30"/>
      <c r="X12" s="14"/>
      <c r="Y12" s="16"/>
      <c r="Z12" s="23"/>
      <c r="AA12" s="2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</row>
    <row r="13" spans="1:63" s="33" customFormat="1" ht="24.9" customHeight="1" x14ac:dyDescent="0.3">
      <c r="B13" s="34"/>
      <c r="C13" s="35" t="s">
        <v>7</v>
      </c>
      <c r="D13" s="36"/>
      <c r="E13" s="36"/>
      <c r="F13" s="36"/>
      <c r="G13" s="36"/>
      <c r="H13" s="22"/>
      <c r="I13" s="36"/>
      <c r="J13" s="36"/>
      <c r="K13" s="36"/>
      <c r="L13" s="36"/>
      <c r="M13" s="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38"/>
      <c r="Z13" s="40"/>
      <c r="AA13" s="39"/>
    </row>
    <row r="14" spans="1:63" s="33" customFormat="1" ht="24.9" customHeight="1" x14ac:dyDescent="0.3">
      <c r="B14" s="34"/>
      <c r="C14" s="35" t="s">
        <v>8</v>
      </c>
      <c r="D14" s="36"/>
      <c r="E14" s="36"/>
      <c r="F14" s="36"/>
      <c r="G14" s="36"/>
      <c r="H14" s="41"/>
      <c r="I14" s="36"/>
      <c r="J14" s="36"/>
      <c r="K14" s="36"/>
      <c r="L14" s="36"/>
      <c r="M14" s="37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9"/>
      <c r="Y14" s="38"/>
      <c r="Z14" s="40"/>
      <c r="AA14" s="39"/>
    </row>
    <row r="15" spans="1:63" s="33" customFormat="1" ht="24.9" customHeight="1" x14ac:dyDescent="0.3">
      <c r="B15" s="34"/>
      <c r="C15" s="35" t="s">
        <v>9</v>
      </c>
      <c r="D15" s="36"/>
      <c r="E15" s="36"/>
      <c r="F15" s="36"/>
      <c r="G15" s="36"/>
      <c r="H15" s="41"/>
      <c r="I15" s="36"/>
      <c r="J15" s="36"/>
      <c r="K15" s="36"/>
      <c r="L15" s="36"/>
      <c r="M15" s="3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38"/>
      <c r="Z15" s="40"/>
      <c r="AA15" s="39"/>
    </row>
    <row r="16" spans="1:63" s="33" customFormat="1" ht="24.9" customHeight="1" x14ac:dyDescent="0.3">
      <c r="B16" s="34"/>
      <c r="C16" s="42"/>
      <c r="D16" s="36"/>
      <c r="E16" s="36"/>
      <c r="F16" s="36"/>
      <c r="G16" s="36"/>
      <c r="H16" s="41"/>
      <c r="I16" s="36"/>
      <c r="J16" s="36"/>
      <c r="K16" s="36"/>
      <c r="L16" s="36"/>
      <c r="M16" s="37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  <c r="Y16" s="38"/>
      <c r="Z16" s="40"/>
      <c r="AA16" s="39"/>
    </row>
    <row r="17" spans="2:27" s="33" customFormat="1" ht="24.9" customHeight="1" x14ac:dyDescent="0.3">
      <c r="B17" s="34"/>
      <c r="C17" s="35" t="s"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38"/>
      <c r="Z17" s="40"/>
      <c r="AA17" s="39"/>
    </row>
    <row r="18" spans="2:27" s="33" customFormat="1" ht="24.9" customHeight="1" x14ac:dyDescent="0.3">
      <c r="B18" s="34"/>
      <c r="C18" s="35" t="s">
        <v>11</v>
      </c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  <c r="Y18" s="38"/>
      <c r="Z18" s="40"/>
      <c r="AA18" s="39"/>
    </row>
    <row r="19" spans="2:27" s="33" customFormat="1" ht="24.9" customHeight="1" x14ac:dyDescent="0.3">
      <c r="B19" s="34"/>
      <c r="C19" s="43" t="s"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  <c r="Y19" s="38"/>
      <c r="Z19" s="40"/>
      <c r="AA19" s="39"/>
    </row>
    <row r="20" spans="2:27" s="33" customFormat="1" ht="24.9" customHeight="1" x14ac:dyDescent="0.3">
      <c r="B20" s="34"/>
      <c r="C20" s="44" t="s"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9"/>
      <c r="Y20" s="38"/>
      <c r="Z20" s="40"/>
      <c r="AA20" s="39"/>
    </row>
    <row r="21" spans="2:27" s="33" customFormat="1" ht="7.8" customHeight="1" x14ac:dyDescent="0.3"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9"/>
      <c r="Y21" s="38"/>
      <c r="Z21" s="40"/>
      <c r="AA21" s="39"/>
    </row>
    <row r="22" spans="2:27" s="33" customFormat="1" ht="24.9" customHeight="1" x14ac:dyDescent="0.3">
      <c r="B22" s="34"/>
      <c r="C22" s="35" t="s"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  <c r="Y22" s="38"/>
      <c r="Z22" s="40"/>
      <c r="AA22" s="39"/>
    </row>
    <row r="23" spans="2:27" s="33" customFormat="1" ht="24.9" customHeight="1" x14ac:dyDescent="0.3">
      <c r="B23" s="34"/>
      <c r="C23" s="35" t="s">
        <v>15</v>
      </c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8"/>
      <c r="Z23" s="40"/>
      <c r="AA23" s="39"/>
    </row>
    <row r="24" spans="2:27" s="33" customFormat="1" ht="24.9" customHeight="1" x14ac:dyDescent="0.3">
      <c r="B24" s="34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  <c r="Y24" s="38"/>
      <c r="Z24" s="40"/>
      <c r="AA24" s="39"/>
    </row>
    <row r="25" spans="2:27" s="33" customFormat="1" ht="24.9" customHeight="1" x14ac:dyDescent="0.3">
      <c r="B25" s="34"/>
      <c r="C25" s="35" t="s"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8"/>
      <c r="Z25" s="40"/>
      <c r="AA25" s="39"/>
    </row>
    <row r="26" spans="2:27" s="33" customFormat="1" ht="24.9" customHeight="1" x14ac:dyDescent="0.3">
      <c r="B26" s="34"/>
      <c r="C26" s="35" t="s">
        <v>17</v>
      </c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  <c r="Y26" s="38"/>
      <c r="Z26" s="40"/>
      <c r="AA26" s="39"/>
    </row>
    <row r="27" spans="2:27" s="33" customFormat="1" ht="24.9" customHeight="1" x14ac:dyDescent="0.3">
      <c r="B27" s="34"/>
      <c r="C27" s="34"/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  <c r="Y27" s="38"/>
      <c r="Z27" s="38"/>
      <c r="AA27" s="39"/>
    </row>
    <row r="28" spans="2:27" s="33" customFormat="1" ht="24.9" customHeight="1" thickBot="1" x14ac:dyDescent="0.35">
      <c r="B28" s="34"/>
      <c r="C28" s="3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5"/>
      <c r="R28" s="42"/>
      <c r="S28" s="42"/>
      <c r="T28" s="42"/>
      <c r="U28" s="42"/>
      <c r="V28" s="42"/>
      <c r="W28" s="42"/>
      <c r="X28" s="42"/>
      <c r="Y28" s="42"/>
      <c r="Z28" s="38"/>
      <c r="AA28" s="39"/>
    </row>
    <row r="29" spans="2:27" s="33" customFormat="1" ht="24.6" customHeight="1" thickBot="1" x14ac:dyDescent="0.35">
      <c r="B29" s="34"/>
      <c r="C29" s="41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8"/>
      <c r="O29" s="38"/>
      <c r="P29" s="38"/>
      <c r="Q29" s="46" t="s">
        <v>18</v>
      </c>
      <c r="R29" s="38"/>
      <c r="S29" s="112" t="s">
        <v>19</v>
      </c>
      <c r="T29" s="113"/>
      <c r="U29" s="113"/>
      <c r="V29" s="113"/>
      <c r="W29" s="113"/>
      <c r="X29" s="113"/>
      <c r="Y29" s="113"/>
      <c r="Z29" s="113"/>
      <c r="AA29" s="114"/>
    </row>
    <row r="30" spans="2:27" s="33" customFormat="1" ht="1.2" customHeight="1" x14ac:dyDescent="0.3">
      <c r="B30" s="34"/>
      <c r="C30" s="41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8"/>
      <c r="Z30" s="38"/>
      <c r="AA30" s="39"/>
    </row>
    <row r="31" spans="2:27" s="33" customFormat="1" ht="25.05" customHeight="1" x14ac:dyDescent="0.3">
      <c r="B31" s="34"/>
      <c r="C31" s="115" t="s">
        <v>20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47" t="s">
        <v>21</v>
      </c>
      <c r="R31" s="48"/>
      <c r="S31" s="119" t="s">
        <v>22</v>
      </c>
      <c r="T31" s="119"/>
      <c r="U31" s="119"/>
      <c r="V31" s="119"/>
      <c r="W31" s="49"/>
      <c r="X31" s="120" t="s">
        <v>23</v>
      </c>
      <c r="Y31" s="120"/>
      <c r="Z31" s="120"/>
      <c r="AA31" s="120"/>
    </row>
    <row r="32" spans="2:27" s="33" customFormat="1" ht="25.05" customHeight="1" x14ac:dyDescent="0.3">
      <c r="B32" s="34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47" t="s">
        <v>18</v>
      </c>
      <c r="R32" s="48"/>
      <c r="S32" s="119" t="s">
        <v>24</v>
      </c>
      <c r="T32" s="119"/>
      <c r="U32" s="119"/>
      <c r="V32" s="119"/>
      <c r="W32" s="50"/>
      <c r="X32" s="120"/>
      <c r="Y32" s="120"/>
      <c r="Z32" s="120"/>
      <c r="AA32" s="120"/>
    </row>
    <row r="33" spans="2:63" s="33" customFormat="1" ht="40.950000000000003" customHeight="1" x14ac:dyDescent="0.25">
      <c r="B33" s="34"/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51"/>
      <c r="R33" s="38"/>
      <c r="S33" s="102">
        <v>7</v>
      </c>
      <c r="T33" s="102"/>
      <c r="U33" s="102"/>
      <c r="V33" s="102"/>
      <c r="W33" s="16"/>
      <c r="X33" s="103" t="str">
        <f>IF(AND(S33&gt;=0,S33&lt;=7),"",IF(S33&gt;7,"SCOR ERONAT. REINTRODUCETI!"))</f>
        <v/>
      </c>
      <c r="Y33" s="104"/>
      <c r="Z33" s="104"/>
      <c r="AA33" s="105"/>
    </row>
    <row r="34" spans="2:63" s="33" customFormat="1" ht="40.950000000000003" customHeight="1" x14ac:dyDescent="0.25">
      <c r="B34" s="34"/>
      <c r="C34" s="101" t="s">
        <v>26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51"/>
      <c r="R34" s="38"/>
      <c r="S34" s="121"/>
      <c r="T34" s="122"/>
      <c r="U34" s="122"/>
      <c r="V34" s="123"/>
      <c r="W34" s="16"/>
      <c r="X34" s="103" t="str">
        <f>IF(AND(S34&gt;=0,S34&lt;=18),"",IF(S34&gt;18,"SCOR ERONAT. REINTRODUCETI!"))</f>
        <v/>
      </c>
      <c r="Y34" s="104"/>
      <c r="Z34" s="104"/>
      <c r="AA34" s="105"/>
    </row>
    <row r="35" spans="2:63" s="33" customFormat="1" ht="40.950000000000003" customHeight="1" x14ac:dyDescent="0.25">
      <c r="B35" s="34"/>
      <c r="C35" s="101" t="s">
        <v>27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51"/>
      <c r="R35" s="38"/>
      <c r="S35" s="121"/>
      <c r="T35" s="122"/>
      <c r="U35" s="122"/>
      <c r="V35" s="123"/>
      <c r="W35" s="16"/>
      <c r="X35" s="103" t="str">
        <f>IF(AND(S35&gt;=0,S35&lt;=12),"",IF(S35&gt;12,"SCOR ERONAT. REINTRODUCETI!"))</f>
        <v/>
      </c>
      <c r="Y35" s="104"/>
      <c r="Z35" s="104"/>
      <c r="AA35" s="105"/>
    </row>
    <row r="36" spans="2:63" s="33" customFormat="1" ht="40.950000000000003" customHeight="1" x14ac:dyDescent="0.25">
      <c r="B36" s="34"/>
      <c r="C36" s="101" t="s">
        <v>28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51"/>
      <c r="R36" s="38"/>
      <c r="S36" s="121"/>
      <c r="T36" s="122"/>
      <c r="U36" s="122"/>
      <c r="V36" s="123"/>
      <c r="W36" s="16"/>
      <c r="X36" s="124" t="str">
        <f>IF(AND(S36&gt;=0,S36&lt;=14),"",IF(S36&gt;14,"SCOR ERONAT. REINTRODUCETI!"))</f>
        <v/>
      </c>
      <c r="Y36" s="125"/>
      <c r="Z36" s="125"/>
      <c r="AA36" s="126"/>
    </row>
    <row r="37" spans="2:63" s="33" customFormat="1" ht="40.950000000000003" customHeight="1" x14ac:dyDescent="0.25">
      <c r="B37" s="34"/>
      <c r="C37" s="101" t="s">
        <v>29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51"/>
      <c r="R37" s="38"/>
      <c r="S37" s="121"/>
      <c r="T37" s="122"/>
      <c r="U37" s="122"/>
      <c r="V37" s="123"/>
      <c r="W37" s="16"/>
      <c r="X37" s="103" t="str">
        <f>IF(AND(S37&gt;=0,S37&lt;=15),"",IF(S37&gt;15,"SCOR ERONAT. REINTRODUCETI!"))</f>
        <v/>
      </c>
      <c r="Y37" s="104"/>
      <c r="Z37" s="104"/>
      <c r="AA37" s="105"/>
    </row>
    <row r="38" spans="2:63" s="33" customFormat="1" ht="40.950000000000003" customHeight="1" x14ac:dyDescent="0.25">
      <c r="B38" s="34"/>
      <c r="C38" s="101" t="s">
        <v>30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51"/>
      <c r="R38" s="38"/>
      <c r="S38" s="121"/>
      <c r="T38" s="122"/>
      <c r="U38" s="122"/>
      <c r="V38" s="123"/>
      <c r="W38" s="16"/>
      <c r="X38" s="103" t="str">
        <f>IF(AND(S38&gt;=0,S38&lt;=12),"",IF(S38&gt;12,"SCOR ERONAT. REINTRODUCETI!"))</f>
        <v/>
      </c>
      <c r="Y38" s="104"/>
      <c r="Z38" s="104"/>
      <c r="AA38" s="105"/>
    </row>
    <row r="39" spans="2:63" s="33" customFormat="1" ht="40.950000000000003" customHeight="1" x14ac:dyDescent="0.25">
      <c r="B39" s="34"/>
      <c r="C39" s="101" t="s">
        <v>31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51"/>
      <c r="R39" s="38"/>
      <c r="S39" s="121"/>
      <c r="T39" s="122"/>
      <c r="U39" s="122"/>
      <c r="V39" s="123"/>
      <c r="W39" s="16"/>
      <c r="X39" s="103" t="str">
        <f>IF(AND(S39&gt;=0,S39&lt;=14),"",IF(S39&gt;14,"SCOR ERONAT. REINTRODUCETI!"))</f>
        <v/>
      </c>
      <c r="Y39" s="104"/>
      <c r="Z39" s="104"/>
      <c r="AA39" s="105"/>
    </row>
    <row r="40" spans="2:63" s="33" customFormat="1" ht="40.950000000000003" customHeight="1" x14ac:dyDescent="0.25">
      <c r="B40" s="34"/>
      <c r="C40" s="101" t="s">
        <v>32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51"/>
      <c r="R40" s="38"/>
      <c r="S40" s="121"/>
      <c r="T40" s="122"/>
      <c r="U40" s="122"/>
      <c r="V40" s="123"/>
      <c r="W40" s="16"/>
      <c r="X40" s="103" t="str">
        <f>IF(AND(S40&gt;=0,S40&lt;=10),"",IF(S40&gt;10,"SCOR ERONAT. REINTRODUCETI!"))</f>
        <v/>
      </c>
      <c r="Y40" s="104"/>
      <c r="Z40" s="104"/>
      <c r="AA40" s="105"/>
    </row>
    <row r="41" spans="2:63" s="33" customFormat="1" ht="40.950000000000003" customHeight="1" x14ac:dyDescent="0.25">
      <c r="B41" s="34"/>
      <c r="C41" s="101" t="s">
        <v>33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51"/>
      <c r="R41" s="38"/>
      <c r="S41" s="121"/>
      <c r="T41" s="122"/>
      <c r="U41" s="122"/>
      <c r="V41" s="123"/>
      <c r="W41" s="16"/>
      <c r="X41" s="103" t="str">
        <f>IF(AND(S41&gt;=0,S41&lt;=16),"",IF(S41&gt;16,"SCOR ERONAT. REINTRODUCETI!"))</f>
        <v/>
      </c>
      <c r="Y41" s="104"/>
      <c r="Z41" s="104"/>
      <c r="AA41" s="105"/>
    </row>
    <row r="42" spans="2:63" s="33" customFormat="1" ht="40.950000000000003" customHeight="1" x14ac:dyDescent="0.25">
      <c r="B42" s="34"/>
      <c r="C42" s="101" t="s">
        <v>34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51"/>
      <c r="R42" s="38"/>
      <c r="S42" s="121"/>
      <c r="T42" s="122"/>
      <c r="U42" s="122"/>
      <c r="V42" s="123"/>
      <c r="W42" s="16"/>
      <c r="X42" s="103" t="str">
        <f>IF(AND(S42&gt;=0,S42&lt;=12),"",IF(S42&gt;12,"SCOR ERONAT. REINTRODUCETI!"))</f>
        <v/>
      </c>
      <c r="Y42" s="104"/>
      <c r="Z42" s="104"/>
      <c r="AA42" s="105"/>
    </row>
    <row r="43" spans="2:63" s="33" customFormat="1" ht="9" customHeight="1" x14ac:dyDescent="0.3">
      <c r="B43" s="34"/>
      <c r="C43" s="41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8"/>
      <c r="Z43" s="40"/>
      <c r="AA43" s="39"/>
    </row>
    <row r="44" spans="2:63" s="5" customFormat="1" ht="9.6" customHeight="1" x14ac:dyDescent="0.4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4"/>
      <c r="O44" s="54"/>
      <c r="P44" s="54"/>
      <c r="Q44" s="54"/>
      <c r="R44" s="55"/>
      <c r="S44" s="56"/>
      <c r="T44" s="54"/>
      <c r="U44" s="54"/>
      <c r="V44" s="128"/>
      <c r="W44" s="128"/>
      <c r="X44" s="128"/>
      <c r="Y44" s="54"/>
      <c r="Z44" s="57"/>
      <c r="AA44" s="3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2:63" s="12" customFormat="1" ht="25.2" customHeight="1" x14ac:dyDescent="0.4">
      <c r="B45" s="13"/>
      <c r="C45" s="129" t="s">
        <v>35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59" t="str">
        <f>IF(AND(S145&gt;1.5,S147&lt;=2.5),"DEZVOLTAT PARTIAL",IF(S147&lt;=1.5,"NEDEZVOLTAT", IF(S147&gt;2.5,"COMPLET FUNCTIONAL")))</f>
        <v>NEDEZVOLTAT</v>
      </c>
      <c r="X45" s="130" t="str">
        <f>IF(AND(S147&gt;1.5,S147&lt;=2.5),"DEZVOLTAT PARTIAL",IF(AND(S147&gt;0,S147&lt;=1.5),"NEDEZVOLTAT",IF(S147&gt;2.5,"COMPLET FUNCTIONAL",IF(S147=0,""))))</f>
        <v>NEDEZVOLTAT</v>
      </c>
      <c r="Y45" s="131"/>
      <c r="Z45" s="131"/>
      <c r="AA45" s="132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</row>
    <row r="46" spans="2:63" s="12" customFormat="1" ht="25.2" customHeight="1" x14ac:dyDescent="0.4">
      <c r="B46" s="13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61"/>
      <c r="X46" s="60"/>
      <c r="Y46" s="60"/>
      <c r="Z46" s="60"/>
      <c r="AA46" s="60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</row>
    <row r="47" spans="2:63" s="12" customFormat="1" ht="25.2" customHeight="1" x14ac:dyDescent="0.4"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61"/>
      <c r="X47" s="60"/>
      <c r="Y47" s="60"/>
      <c r="Z47" s="60"/>
      <c r="AA47" s="60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</row>
    <row r="48" spans="2:63" s="12" customFormat="1" ht="25.2" customHeight="1" x14ac:dyDescent="0.4">
      <c r="B48" s="13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61"/>
      <c r="X48" s="60"/>
      <c r="Y48" s="60"/>
      <c r="Z48" s="60"/>
      <c r="AA48" s="60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</row>
    <row r="49" spans="2:63" s="12" customFormat="1" ht="25.2" customHeight="1" x14ac:dyDescent="0.4">
      <c r="B49" s="13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61"/>
      <c r="X49" s="60"/>
      <c r="Y49" s="60"/>
      <c r="Z49" s="60"/>
      <c r="AA49" s="60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</row>
    <row r="50" spans="2:63" s="12" customFormat="1" ht="25.2" customHeight="1" x14ac:dyDescent="0.4">
      <c r="B50" s="13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3"/>
      <c r="X50" s="61"/>
      <c r="Y50" s="61"/>
      <c r="Z50" s="61"/>
      <c r="AA50" s="61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</row>
    <row r="51" spans="2:63" s="5" customFormat="1" ht="15" customHeight="1" x14ac:dyDescent="0.4">
      <c r="B51" s="52"/>
      <c r="C51" s="52"/>
      <c r="D51" s="3" t="s">
        <v>76</v>
      </c>
      <c r="E51" s="52"/>
      <c r="F51" s="52"/>
      <c r="G51" s="52"/>
      <c r="H51" s="52"/>
      <c r="I51" s="52"/>
      <c r="J51" s="52"/>
      <c r="K51" s="52"/>
      <c r="L51" s="52"/>
      <c r="M51" s="53"/>
      <c r="N51" s="54"/>
      <c r="O51" s="54"/>
      <c r="P51" s="54"/>
      <c r="Q51" s="54"/>
      <c r="R51" s="55"/>
      <c r="S51" s="56"/>
      <c r="T51" s="54"/>
      <c r="U51" s="54"/>
      <c r="V51" s="128"/>
      <c r="W51" s="128"/>
      <c r="X51" s="128"/>
      <c r="Y51" s="54"/>
      <c r="Z51" s="54"/>
      <c r="AA51" s="3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2:63" s="12" customFormat="1" ht="45" customHeight="1" x14ac:dyDescent="0.95">
      <c r="B52" s="13"/>
      <c r="C52" s="31" t="s">
        <v>36</v>
      </c>
      <c r="D52" s="13"/>
      <c r="E52" s="13"/>
      <c r="F52" s="13"/>
      <c r="G52" s="13"/>
      <c r="H52" s="22"/>
      <c r="I52" s="22"/>
      <c r="J52" s="22"/>
      <c r="K52" s="13"/>
      <c r="L52" s="13"/>
      <c r="M52" s="15"/>
      <c r="N52" s="16"/>
      <c r="O52" s="16"/>
      <c r="P52" s="16"/>
      <c r="Q52" s="16"/>
      <c r="R52" s="26"/>
      <c r="S52" s="29"/>
      <c r="T52" s="16"/>
      <c r="U52" s="16"/>
      <c r="V52" s="14"/>
      <c r="W52" s="30"/>
      <c r="X52" s="14"/>
      <c r="Y52" s="16"/>
      <c r="Z52" s="16"/>
      <c r="AA52" s="24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</row>
    <row r="53" spans="2:63" s="12" customFormat="1" ht="13.2" customHeight="1" x14ac:dyDescent="0.95">
      <c r="B53" s="13"/>
      <c r="C53" s="31"/>
      <c r="D53" s="13"/>
      <c r="E53" s="13"/>
      <c r="F53" s="13"/>
      <c r="G53" s="13"/>
      <c r="H53" s="22"/>
      <c r="I53" s="22"/>
      <c r="J53" s="22"/>
      <c r="K53" s="13"/>
      <c r="L53" s="13"/>
      <c r="M53" s="15"/>
      <c r="N53" s="16"/>
      <c r="O53" s="16"/>
      <c r="P53" s="16"/>
      <c r="Q53" s="16"/>
      <c r="R53" s="26"/>
      <c r="S53" s="29"/>
      <c r="T53" s="16"/>
      <c r="U53" s="16"/>
      <c r="V53" s="14"/>
      <c r="W53" s="30"/>
      <c r="X53" s="14"/>
      <c r="Y53" s="16"/>
      <c r="Z53" s="16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</row>
    <row r="54" spans="2:63" s="33" customFormat="1" ht="24.6" customHeight="1" x14ac:dyDescent="0.3">
      <c r="B54" s="34"/>
      <c r="C54" s="35" t="s">
        <v>37</v>
      </c>
      <c r="D54" s="36"/>
      <c r="E54" s="36"/>
      <c r="F54" s="36"/>
      <c r="G54" s="36"/>
      <c r="H54" s="36"/>
      <c r="I54" s="36"/>
      <c r="J54" s="36"/>
      <c r="K54" s="36"/>
      <c r="L54" s="36"/>
      <c r="M54" s="37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9"/>
      <c r="Y54" s="38"/>
      <c r="Z54" s="38"/>
      <c r="AA54" s="39"/>
    </row>
    <row r="55" spans="2:63" s="33" customFormat="1" ht="24.9" customHeight="1" x14ac:dyDescent="0.3">
      <c r="B55" s="34"/>
      <c r="C55" s="35" t="s">
        <v>38</v>
      </c>
      <c r="D55" s="36"/>
      <c r="E55" s="36"/>
      <c r="F55" s="36"/>
      <c r="G55" s="36"/>
      <c r="H55" s="36"/>
      <c r="I55" s="36"/>
      <c r="J55" s="36"/>
      <c r="K55" s="36"/>
      <c r="L55" s="36"/>
      <c r="M55" s="37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9"/>
      <c r="Y55" s="38"/>
      <c r="Z55" s="40"/>
      <c r="AA55" s="39"/>
    </row>
    <row r="56" spans="2:63" s="33" customFormat="1" ht="24.9" customHeight="1" x14ac:dyDescent="0.3">
      <c r="B56" s="34"/>
      <c r="C56" s="35" t="s">
        <v>39</v>
      </c>
      <c r="D56" s="36"/>
      <c r="E56" s="36"/>
      <c r="F56" s="36"/>
      <c r="G56" s="36"/>
      <c r="H56" s="36"/>
      <c r="I56" s="36"/>
      <c r="J56" s="36"/>
      <c r="K56" s="36"/>
      <c r="L56" s="36"/>
      <c r="M56" s="37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9"/>
      <c r="Y56" s="38"/>
      <c r="Z56" s="40"/>
      <c r="AA56" s="39"/>
    </row>
    <row r="57" spans="2:63" s="33" customFormat="1" ht="24.9" customHeight="1" x14ac:dyDescent="0.3">
      <c r="B57" s="34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7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38"/>
      <c r="Z57" s="40"/>
      <c r="AA57" s="39"/>
    </row>
    <row r="58" spans="2:63" s="64" customFormat="1" ht="7.8" customHeight="1" x14ac:dyDescent="1.7">
      <c r="B58" s="65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7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68"/>
      <c r="Z58" s="70"/>
      <c r="AA58" s="69"/>
    </row>
    <row r="59" spans="2:63" s="64" customFormat="1" ht="31.8" customHeight="1" x14ac:dyDescent="1.7">
      <c r="B59" s="65"/>
      <c r="C59" s="71" t="s">
        <v>40</v>
      </c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9"/>
      <c r="Y59" s="68"/>
      <c r="Z59" s="70"/>
      <c r="AA59" s="69"/>
    </row>
    <row r="60" spans="2:63" s="64" customFormat="1" ht="21.9" customHeight="1" x14ac:dyDescent="0.9">
      <c r="B60" s="69"/>
      <c r="C60" s="69"/>
      <c r="D60" s="72"/>
      <c r="E60" s="133" t="s">
        <v>41</v>
      </c>
      <c r="F60" s="133"/>
      <c r="G60" s="133"/>
      <c r="H60" s="133"/>
      <c r="I60" s="73" t="s">
        <v>42</v>
      </c>
      <c r="J60" s="74"/>
      <c r="K60" s="72"/>
      <c r="L60" s="72"/>
      <c r="M60" s="72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9"/>
      <c r="Y60" s="68"/>
      <c r="Z60" s="70"/>
      <c r="AA60" s="69"/>
    </row>
    <row r="61" spans="2:63" s="64" customFormat="1" ht="21.9" customHeight="1" x14ac:dyDescent="0.9">
      <c r="B61" s="69"/>
      <c r="C61" s="69"/>
      <c r="D61" s="72"/>
      <c r="E61" s="133" t="s">
        <v>43</v>
      </c>
      <c r="F61" s="133"/>
      <c r="G61" s="133"/>
      <c r="H61" s="133"/>
      <c r="I61" s="73" t="s">
        <v>44</v>
      </c>
      <c r="J61" s="74"/>
      <c r="K61" s="72"/>
      <c r="L61" s="72"/>
      <c r="M61" s="72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9"/>
      <c r="Y61" s="68"/>
      <c r="Z61" s="70"/>
      <c r="AA61" s="69"/>
    </row>
    <row r="62" spans="2:63" s="64" customFormat="1" ht="21.9" customHeight="1" x14ac:dyDescent="0.9">
      <c r="B62" s="69"/>
      <c r="C62" s="69"/>
      <c r="D62" s="72"/>
      <c r="E62" s="133" t="s">
        <v>45</v>
      </c>
      <c r="F62" s="133"/>
      <c r="G62" s="133"/>
      <c r="H62" s="133"/>
      <c r="I62" s="73" t="s">
        <v>46</v>
      </c>
      <c r="J62" s="74"/>
      <c r="K62" s="72"/>
      <c r="L62" s="72"/>
      <c r="M62" s="72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9"/>
      <c r="Y62" s="68"/>
      <c r="Z62" s="70"/>
      <c r="AA62" s="69"/>
    </row>
    <row r="63" spans="2:63" s="64" customFormat="1" ht="19.8" customHeight="1" x14ac:dyDescent="0.9">
      <c r="B63" s="69"/>
      <c r="C63" s="69"/>
      <c r="D63" s="72"/>
      <c r="E63" s="72"/>
      <c r="F63" s="72"/>
      <c r="G63" s="72"/>
      <c r="H63" s="75"/>
      <c r="I63" s="69"/>
      <c r="J63" s="69"/>
      <c r="K63" s="72"/>
      <c r="L63" s="72"/>
      <c r="M63" s="72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9"/>
      <c r="Y63" s="68"/>
      <c r="Z63" s="70"/>
      <c r="AA63" s="69"/>
    </row>
    <row r="64" spans="2:63" s="33" customFormat="1" ht="24.9" customHeight="1" x14ac:dyDescent="0.3">
      <c r="B64" s="34"/>
      <c r="C64" s="134" t="s">
        <v>47</v>
      </c>
      <c r="D64" s="134"/>
      <c r="E64" s="134"/>
      <c r="F64" s="134"/>
      <c r="G64" s="134"/>
      <c r="H64" s="134"/>
      <c r="I64" s="76" t="s">
        <v>48</v>
      </c>
      <c r="J64" s="36"/>
      <c r="K64" s="36"/>
      <c r="L64" s="36"/>
      <c r="M64" s="37"/>
      <c r="N64" s="38"/>
      <c r="O64" s="38"/>
      <c r="P64" s="77"/>
      <c r="Q64" s="38"/>
      <c r="R64" s="38"/>
      <c r="S64" s="38"/>
      <c r="T64" s="38"/>
      <c r="U64" s="38"/>
      <c r="V64" s="38"/>
      <c r="W64" s="38"/>
      <c r="X64" s="39"/>
      <c r="Y64" s="38"/>
      <c r="Z64" s="40"/>
      <c r="AA64" s="39"/>
    </row>
    <row r="65" spans="1:63" s="33" customFormat="1" ht="24.9" customHeight="1" x14ac:dyDescent="0.3">
      <c r="B65" s="34"/>
      <c r="C65" s="134"/>
      <c r="D65" s="134"/>
      <c r="E65" s="134"/>
      <c r="F65" s="134"/>
      <c r="G65" s="134"/>
      <c r="H65" s="134"/>
      <c r="I65" s="78" t="s">
        <v>49</v>
      </c>
      <c r="J65" s="36"/>
      <c r="K65" s="36"/>
      <c r="L65" s="36"/>
      <c r="M65" s="37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  <c r="Y65" s="38"/>
      <c r="Z65" s="40"/>
      <c r="AA65" s="39"/>
    </row>
    <row r="66" spans="1:63" s="1" customFormat="1" x14ac:dyDescent="0.3">
      <c r="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s="1" customFormat="1" x14ac:dyDescent="0.3">
      <c r="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s="1" customFormat="1" x14ac:dyDescent="0.3">
      <c r="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s="1" customFormat="1" x14ac:dyDescent="0.3">
      <c r="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s="1" customFormat="1" x14ac:dyDescent="0.3">
      <c r="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s="1" customFormat="1" x14ac:dyDescent="0.3">
      <c r="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s="1" customFormat="1" x14ac:dyDescent="0.3">
      <c r="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s="1" customFormat="1" x14ac:dyDescent="0.3">
      <c r="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s="1" customFormat="1" x14ac:dyDescent="0.3">
      <c r="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s="1" customFormat="1" x14ac:dyDescent="0.3">
      <c r="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s="1" customFormat="1" x14ac:dyDescent="0.3">
      <c r="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s="1" customFormat="1" x14ac:dyDescent="0.3">
      <c r="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s="1" customFormat="1" x14ac:dyDescent="0.3">
      <c r="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s="1" customFormat="1" x14ac:dyDescent="0.3">
      <c r="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s="1" customFormat="1" x14ac:dyDescent="0.3">
      <c r="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s="1" customFormat="1" x14ac:dyDescent="0.3">
      <c r="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s="1" customFormat="1" x14ac:dyDescent="0.3">
      <c r="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s="1" customFormat="1" x14ac:dyDescent="0.3">
      <c r="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s="1" customFormat="1" x14ac:dyDescent="0.3">
      <c r="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s="1" customFormat="1" x14ac:dyDescent="0.3">
      <c r="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s="1" customFormat="1" x14ac:dyDescent="0.3">
      <c r="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s="1" customFormat="1" x14ac:dyDescent="0.3">
      <c r="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</row>
    <row r="88" spans="1:63" s="1" customFormat="1" x14ac:dyDescent="0.3">
      <c r="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</row>
    <row r="89" spans="1:63" s="1" customFormat="1" x14ac:dyDescent="0.3">
      <c r="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</row>
    <row r="90" spans="1:63" s="1" customFormat="1" x14ac:dyDescent="0.3">
      <c r="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</row>
    <row r="91" spans="1:63" s="1" customFormat="1" x14ac:dyDescent="0.3">
      <c r="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</row>
    <row r="92" spans="1:63" s="1" customFormat="1" x14ac:dyDescent="0.3">
      <c r="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</row>
    <row r="93" spans="1:63" s="1" customFormat="1" x14ac:dyDescent="0.3">
      <c r="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</row>
    <row r="94" spans="1:63" s="1" customFormat="1" x14ac:dyDescent="0.3">
      <c r="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</row>
    <row r="95" spans="1:63" s="1" customFormat="1" x14ac:dyDescent="0.3">
      <c r="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</row>
    <row r="96" spans="1:63" s="1" customFormat="1" x14ac:dyDescent="0.3">
      <c r="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</row>
    <row r="97" spans="1:63" s="1" customFormat="1" x14ac:dyDescent="0.3">
      <c r="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</row>
    <row r="98" spans="1:63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63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63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63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63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63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63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63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63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63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63" s="1" customFormat="1" x14ac:dyDescent="0.3">
      <c r="C108" s="3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pans="1:63" s="12" customFormat="1" ht="45" customHeight="1" x14ac:dyDescent="0.95">
      <c r="B109" s="13"/>
      <c r="C109" s="31" t="s">
        <v>50</v>
      </c>
      <c r="D109" s="13"/>
      <c r="E109" s="13"/>
      <c r="F109" s="13"/>
      <c r="G109" s="13"/>
      <c r="H109" s="22"/>
      <c r="I109" s="22"/>
      <c r="J109" s="22"/>
      <c r="K109" s="13"/>
      <c r="L109" s="13"/>
      <c r="M109" s="15"/>
      <c r="N109" s="16"/>
      <c r="O109" s="16"/>
      <c r="P109" s="16"/>
      <c r="Q109" s="16"/>
      <c r="R109" s="26"/>
      <c r="S109" s="29"/>
      <c r="T109" s="16"/>
      <c r="U109" s="16"/>
      <c r="V109" s="14"/>
      <c r="W109" s="30"/>
      <c r="X109" s="14"/>
      <c r="Y109" s="16"/>
      <c r="Z109" s="16"/>
      <c r="AA109" s="24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</row>
    <row r="110" spans="1:63" s="1" customFormat="1" x14ac:dyDescent="0.3"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</row>
    <row r="111" spans="1:63" s="33" customFormat="1" ht="24.9" customHeight="1" x14ac:dyDescent="0.3">
      <c r="B111" s="34"/>
      <c r="C111" s="35" t="s">
        <v>51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7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9"/>
      <c r="Y111" s="38"/>
      <c r="Z111" s="38"/>
      <c r="AA111" s="39"/>
    </row>
    <row r="112" spans="1:63" s="33" customFormat="1" ht="24.9" customHeight="1" x14ac:dyDescent="0.3">
      <c r="B112" s="34"/>
      <c r="C112" s="35" t="s">
        <v>52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7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9"/>
      <c r="Y112" s="38"/>
      <c r="Z112" s="38"/>
      <c r="AA112" s="39"/>
    </row>
    <row r="113" spans="2:27" s="33" customFormat="1" ht="24.9" customHeight="1" x14ac:dyDescent="0.3">
      <c r="B113" s="34"/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7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9"/>
      <c r="Y113" s="38"/>
      <c r="Z113" s="38"/>
      <c r="AA113" s="39"/>
    </row>
    <row r="114" spans="2:27" s="33" customFormat="1" ht="24.9" customHeight="1" x14ac:dyDescent="0.3">
      <c r="B114" s="34"/>
      <c r="C114" s="35" t="s">
        <v>53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7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9"/>
      <c r="Y114" s="38"/>
      <c r="Z114" s="38"/>
      <c r="AA114" s="39"/>
    </row>
    <row r="115" spans="2:27" s="33" customFormat="1" ht="24.9" customHeight="1" x14ac:dyDescent="0.3">
      <c r="B115" s="34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7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9"/>
      <c r="Y115" s="38"/>
      <c r="Z115" s="38"/>
      <c r="AA115" s="39"/>
    </row>
    <row r="116" spans="2:27" s="33" customFormat="1" ht="24.9" customHeight="1" x14ac:dyDescent="0.3">
      <c r="B116" s="34"/>
      <c r="C116" s="35" t="s">
        <v>54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7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9"/>
      <c r="Y116" s="38"/>
      <c r="Z116" s="38"/>
      <c r="AA116" s="39"/>
    </row>
    <row r="117" spans="2:27" s="33" customFormat="1" ht="24.9" customHeight="1" x14ac:dyDescent="0.3">
      <c r="B117" s="34"/>
      <c r="C117" s="35" t="s">
        <v>55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7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9"/>
      <c r="Y117" s="38"/>
      <c r="Z117" s="38"/>
      <c r="AA117" s="39"/>
    </row>
    <row r="118" spans="2:27" s="33" customFormat="1" ht="24.9" customHeight="1" x14ac:dyDescent="0.3">
      <c r="B118" s="34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9"/>
      <c r="Y118" s="38"/>
      <c r="Z118" s="38"/>
      <c r="AA118" s="39"/>
    </row>
    <row r="119" spans="2:27" s="33" customFormat="1" ht="24.9" customHeight="1" x14ac:dyDescent="0.3">
      <c r="B119" s="34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7"/>
      <c r="N119" s="38"/>
      <c r="O119" s="38"/>
      <c r="P119" s="38"/>
      <c r="Q119" s="38"/>
      <c r="R119" s="38"/>
      <c r="S119" s="38"/>
      <c r="T119" s="38"/>
      <c r="U119" s="38"/>
      <c r="V119" s="35" t="s">
        <v>56</v>
      </c>
      <c r="W119" s="36"/>
      <c r="X119" s="36"/>
      <c r="Y119" s="36"/>
      <c r="Z119" s="38"/>
      <c r="AA119" s="39"/>
    </row>
    <row r="120" spans="2:27" s="33" customFormat="1" ht="24.9" customHeight="1" x14ac:dyDescent="0.35">
      <c r="B120" s="34"/>
      <c r="C120" s="79"/>
      <c r="D120" s="19"/>
      <c r="E120" s="20"/>
      <c r="F120" s="21"/>
      <c r="G120" s="36"/>
      <c r="H120" s="36"/>
      <c r="I120" s="36"/>
      <c r="J120" s="36"/>
      <c r="K120" s="36"/>
      <c r="L120" s="36"/>
      <c r="M120" s="37"/>
      <c r="N120" s="38"/>
      <c r="O120" s="38"/>
      <c r="P120" s="38"/>
      <c r="Q120" s="38"/>
      <c r="R120" s="38"/>
      <c r="S120" s="38"/>
      <c r="T120" s="38"/>
      <c r="U120" s="38"/>
      <c r="V120" s="18" t="s">
        <v>2</v>
      </c>
      <c r="W120" s="38"/>
      <c r="X120" s="39"/>
      <c r="Y120" s="38"/>
      <c r="Z120" s="38"/>
      <c r="AA120" s="39"/>
    </row>
    <row r="121" spans="2:27" s="33" customFormat="1" ht="24.9" customHeight="1" x14ac:dyDescent="0.25">
      <c r="B121" s="34"/>
      <c r="C121" s="35"/>
      <c r="D121" s="3" t="s">
        <v>77</v>
      </c>
      <c r="E121" s="36"/>
      <c r="F121" s="36"/>
      <c r="G121" s="36"/>
      <c r="H121" s="36"/>
      <c r="I121" s="36"/>
      <c r="J121" s="36"/>
      <c r="K121" s="36"/>
      <c r="L121" s="36"/>
      <c r="M121" s="37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9"/>
      <c r="Y121" s="38"/>
      <c r="Z121" s="38"/>
      <c r="AA121" s="39"/>
    </row>
    <row r="122" spans="2:27" s="33" customFormat="1" ht="24.9" customHeight="1" x14ac:dyDescent="0.3">
      <c r="B122" s="34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2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4"/>
      <c r="Y122" s="83"/>
      <c r="Z122" s="83"/>
      <c r="AA122" s="84"/>
    </row>
    <row r="123" spans="2:27" s="33" customFormat="1" ht="24.9" customHeight="1" x14ac:dyDescent="0.3">
      <c r="B123" s="34"/>
      <c r="C123" s="127" t="s">
        <v>57</v>
      </c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83"/>
      <c r="X123" s="84"/>
      <c r="Y123" s="83"/>
      <c r="Z123" s="83"/>
      <c r="AA123" s="84"/>
    </row>
    <row r="124" spans="2:27" s="33" customFormat="1" ht="24.9" customHeight="1" x14ac:dyDescent="0.3">
      <c r="B124" s="34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83"/>
      <c r="X124" s="84"/>
      <c r="Y124" s="83"/>
      <c r="Z124" s="83"/>
      <c r="AA124" s="84"/>
    </row>
    <row r="125" spans="2:27" s="33" customFormat="1" ht="24.9" customHeight="1" x14ac:dyDescent="0.3">
      <c r="B125" s="34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2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4"/>
      <c r="Y125" s="83"/>
      <c r="Z125" s="83"/>
      <c r="AA125" s="84"/>
    </row>
    <row r="126" spans="2:27" s="33" customFormat="1" ht="24.9" customHeight="1" x14ac:dyDescent="0.3">
      <c r="B126" s="34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2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4"/>
      <c r="Y126" s="83"/>
      <c r="Z126" s="83"/>
      <c r="AA126" s="84"/>
    </row>
    <row r="127" spans="2:27" s="33" customFormat="1" ht="24.9" customHeight="1" x14ac:dyDescent="0.3">
      <c r="B127" s="34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2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4"/>
      <c r="Y127" s="83"/>
      <c r="Z127" s="83"/>
      <c r="AA127" s="84"/>
    </row>
    <row r="128" spans="2:27" s="33" customFormat="1" ht="24.9" customHeight="1" x14ac:dyDescent="0.3">
      <c r="B128" s="34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2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4"/>
      <c r="Y128" s="83"/>
      <c r="Z128" s="83"/>
      <c r="AA128" s="84"/>
    </row>
    <row r="129" spans="2:63" s="33" customFormat="1" ht="24.9" customHeight="1" x14ac:dyDescent="0.3">
      <c r="B129" s="34"/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2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4"/>
      <c r="Y129" s="83"/>
      <c r="Z129" s="83"/>
      <c r="AA129" s="84"/>
    </row>
    <row r="130" spans="2:63" s="33" customFormat="1" ht="24.9" customHeight="1" x14ac:dyDescent="0.3">
      <c r="B130" s="34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2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4"/>
      <c r="Y130" s="83"/>
      <c r="Z130" s="83"/>
      <c r="AA130" s="84"/>
    </row>
    <row r="131" spans="2:63" s="33" customFormat="1" ht="24.9" customHeight="1" x14ac:dyDescent="0.3">
      <c r="B131" s="34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2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4"/>
      <c r="Y131" s="83"/>
      <c r="Z131" s="83"/>
      <c r="AA131" s="84"/>
    </row>
    <row r="132" spans="2:63" s="33" customFormat="1" ht="24.9" customHeight="1" x14ac:dyDescent="0.3">
      <c r="B132" s="34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2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4"/>
      <c r="Y132" s="83"/>
      <c r="Z132" s="83"/>
      <c r="AA132" s="84"/>
    </row>
    <row r="133" spans="2:63" s="33" customFormat="1" ht="24.9" customHeight="1" x14ac:dyDescent="0.3">
      <c r="B133" s="34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2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4"/>
      <c r="Y133" s="83"/>
      <c r="Z133" s="83"/>
      <c r="AA133" s="84"/>
    </row>
    <row r="134" spans="2:63" s="1" customFormat="1" x14ac:dyDescent="0.3"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/>
      <c r="R134" s="86"/>
      <c r="S134" s="86"/>
      <c r="T134" s="86"/>
      <c r="U134" s="85"/>
      <c r="V134" s="85"/>
      <c r="W134" s="85"/>
      <c r="X134" s="85"/>
      <c r="Y134" s="85"/>
      <c r="Z134" s="85"/>
      <c r="AA134" s="85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</row>
    <row r="135" spans="2:63" s="1" customFormat="1" ht="57.6" x14ac:dyDescent="0.3">
      <c r="C135" s="85"/>
      <c r="D135" s="85"/>
      <c r="E135" s="85"/>
      <c r="F135" s="85"/>
      <c r="G135" s="85"/>
      <c r="H135" s="85"/>
      <c r="I135" s="85"/>
      <c r="J135" s="85"/>
      <c r="K135" s="85"/>
      <c r="L135" s="87" t="s">
        <v>58</v>
      </c>
      <c r="M135" s="88" t="s">
        <v>59</v>
      </c>
      <c r="N135" s="88"/>
      <c r="O135" s="88"/>
      <c r="P135" s="88"/>
      <c r="Q135" s="89" t="s">
        <v>60</v>
      </c>
      <c r="R135" s="88"/>
      <c r="S135" s="87" t="s">
        <v>61</v>
      </c>
      <c r="T135" s="87" t="s">
        <v>58</v>
      </c>
      <c r="U135" s="88"/>
      <c r="V135" s="88"/>
      <c r="W135" s="85"/>
      <c r="X135" s="85"/>
      <c r="Y135" s="85"/>
      <c r="Z135" s="85"/>
      <c r="AA135" s="8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</row>
    <row r="136" spans="2:63" s="90" customFormat="1" ht="26.4" x14ac:dyDescent="0.4">
      <c r="C136" s="91"/>
      <c r="D136" s="91"/>
      <c r="E136" s="91"/>
      <c r="F136" s="91"/>
      <c r="G136" s="91"/>
      <c r="H136" s="91"/>
      <c r="I136" s="91"/>
      <c r="J136" s="91"/>
      <c r="K136" s="91"/>
      <c r="L136" s="92" t="b">
        <f>IF(M136="NEDEZVOLTATA",1)</f>
        <v>0</v>
      </c>
      <c r="M136" s="93" t="s">
        <v>62</v>
      </c>
      <c r="N136" s="88"/>
      <c r="O136" s="88"/>
      <c r="P136" s="88"/>
      <c r="Q136" s="94" t="s">
        <v>63</v>
      </c>
      <c r="R136" s="88"/>
      <c r="S136" s="95">
        <f>3*S33/7</f>
        <v>3</v>
      </c>
      <c r="T136" s="95" t="b">
        <f>IF(Q33="NEDEZVOLTAT",1, IF(Q33="PARTIAL DEZVOLTAT",2, IF(Q33="COMPLET FUNCTIONAL",3)))</f>
        <v>0</v>
      </c>
      <c r="U136" s="88"/>
      <c r="V136" s="88"/>
      <c r="W136" s="91"/>
      <c r="X136" s="91"/>
      <c r="Y136" s="91"/>
      <c r="Z136" s="91"/>
      <c r="AA136" s="91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</row>
    <row r="137" spans="2:63" s="90" customFormat="1" ht="52.8" x14ac:dyDescent="0.4">
      <c r="C137" s="91"/>
      <c r="D137" s="91"/>
      <c r="E137" s="91"/>
      <c r="F137" s="91"/>
      <c r="G137" s="91"/>
      <c r="H137" s="91"/>
      <c r="I137" s="91"/>
      <c r="J137" s="91"/>
      <c r="K137" s="91"/>
      <c r="L137" s="88" t="b">
        <f>IF(M137="DEZVOLTATA PARTIAL",2)</f>
        <v>0</v>
      </c>
      <c r="M137" s="93" t="s">
        <v>64</v>
      </c>
      <c r="N137" s="88"/>
      <c r="O137" s="88"/>
      <c r="P137" s="88"/>
      <c r="Q137" s="94" t="s">
        <v>65</v>
      </c>
      <c r="R137" s="88"/>
      <c r="S137" s="95">
        <f>3*S34/18</f>
        <v>0</v>
      </c>
      <c r="T137" s="95" t="b">
        <f t="shared" ref="T137:T145" si="0">IF(Q34="NEDEZVOLTAT",1, IF(Q34="PARTIAL DEZVOLTAT",2, IF(Q34="COMPLET FUNCTIONAL",3)))</f>
        <v>0</v>
      </c>
      <c r="U137" s="88"/>
      <c r="V137" s="88"/>
      <c r="W137" s="91"/>
      <c r="X137" s="91"/>
      <c r="Y137" s="91"/>
      <c r="Z137" s="91"/>
      <c r="AA137" s="91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</row>
    <row r="138" spans="2:63" s="90" customFormat="1" ht="39.6" x14ac:dyDescent="0.4">
      <c r="C138" s="91"/>
      <c r="D138" s="91"/>
      <c r="E138" s="91"/>
      <c r="F138" s="91"/>
      <c r="G138" s="91"/>
      <c r="H138" s="91"/>
      <c r="I138" s="91"/>
      <c r="J138" s="91"/>
      <c r="K138" s="91"/>
      <c r="L138" s="88" t="b">
        <f>IF(M138="COMPLET FUNCTIONALA",3)</f>
        <v>0</v>
      </c>
      <c r="M138" s="93" t="s">
        <v>66</v>
      </c>
      <c r="N138" s="88"/>
      <c r="O138" s="88"/>
      <c r="P138" s="88"/>
      <c r="Q138" s="97" t="s">
        <v>67</v>
      </c>
      <c r="R138" s="88"/>
      <c r="S138" s="95">
        <f>3*S35/12</f>
        <v>0</v>
      </c>
      <c r="T138" s="95" t="b">
        <f t="shared" si="0"/>
        <v>0</v>
      </c>
      <c r="U138" s="88"/>
      <c r="V138" s="88"/>
      <c r="W138" s="91"/>
      <c r="X138" s="91"/>
      <c r="Y138" s="91"/>
      <c r="Z138" s="91"/>
      <c r="AA138" s="91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</row>
    <row r="139" spans="2:63" s="90" customFormat="1" ht="39.6" x14ac:dyDescent="0.3">
      <c r="C139" s="91"/>
      <c r="D139" s="91"/>
      <c r="E139" s="91"/>
      <c r="F139" s="91"/>
      <c r="G139" s="91"/>
      <c r="H139" s="91"/>
      <c r="I139" s="91"/>
      <c r="J139" s="91"/>
      <c r="K139" s="91"/>
      <c r="L139" s="88"/>
      <c r="M139" s="88"/>
      <c r="N139" s="88"/>
      <c r="O139" s="88"/>
      <c r="P139" s="88"/>
      <c r="Q139" s="94" t="s">
        <v>68</v>
      </c>
      <c r="R139" s="88"/>
      <c r="S139" s="95">
        <f>3*S36/14</f>
        <v>0</v>
      </c>
      <c r="T139" s="95" t="b">
        <f t="shared" si="0"/>
        <v>0</v>
      </c>
      <c r="U139" s="88"/>
      <c r="V139" s="88"/>
      <c r="W139" s="91"/>
      <c r="X139" s="91"/>
      <c r="Y139" s="91"/>
      <c r="Z139" s="91"/>
      <c r="AA139" s="91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</row>
    <row r="140" spans="2:63" s="90" customFormat="1" ht="26.4" x14ac:dyDescent="0.3">
      <c r="C140" s="91"/>
      <c r="D140" s="91"/>
      <c r="E140" s="91"/>
      <c r="F140" s="91"/>
      <c r="G140" s="91"/>
      <c r="H140" s="91"/>
      <c r="I140" s="91"/>
      <c r="J140" s="91"/>
      <c r="K140" s="91"/>
      <c r="L140" s="88"/>
      <c r="M140" s="88"/>
      <c r="N140" s="88"/>
      <c r="O140" s="88"/>
      <c r="P140" s="88"/>
      <c r="Q140" s="97" t="s">
        <v>69</v>
      </c>
      <c r="R140" s="88"/>
      <c r="S140" s="95">
        <f>3*S37/15</f>
        <v>0</v>
      </c>
      <c r="T140" s="95" t="b">
        <f t="shared" si="0"/>
        <v>0</v>
      </c>
      <c r="U140" s="88"/>
      <c r="V140" s="88"/>
      <c r="W140" s="91"/>
      <c r="X140" s="91"/>
      <c r="Y140" s="91"/>
      <c r="Z140" s="91"/>
      <c r="AA140" s="91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</row>
    <row r="141" spans="2:63" s="90" customFormat="1" ht="26.4" x14ac:dyDescent="0.3">
      <c r="C141" s="91"/>
      <c r="D141" s="91"/>
      <c r="E141" s="91"/>
      <c r="F141" s="91"/>
      <c r="G141" s="91"/>
      <c r="H141" s="91"/>
      <c r="I141" s="91"/>
      <c r="J141" s="91"/>
      <c r="K141" s="91"/>
      <c r="L141" s="88"/>
      <c r="M141" s="88"/>
      <c r="N141" s="88"/>
      <c r="O141" s="88"/>
      <c r="P141" s="88"/>
      <c r="Q141" s="97" t="s">
        <v>70</v>
      </c>
      <c r="R141" s="88"/>
      <c r="S141" s="95">
        <f>3*S38/12</f>
        <v>0</v>
      </c>
      <c r="T141" s="95" t="b">
        <f t="shared" si="0"/>
        <v>0</v>
      </c>
      <c r="U141" s="88"/>
      <c r="V141" s="88"/>
      <c r="W141" s="91"/>
      <c r="X141" s="91"/>
      <c r="Y141" s="91"/>
      <c r="Z141" s="91"/>
      <c r="AA141" s="91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</row>
    <row r="142" spans="2:63" s="90" customFormat="1" ht="26.4" x14ac:dyDescent="0.3">
      <c r="C142" s="91"/>
      <c r="D142" s="91"/>
      <c r="E142" s="91"/>
      <c r="F142" s="91"/>
      <c r="G142" s="91"/>
      <c r="H142" s="91"/>
      <c r="I142" s="91"/>
      <c r="J142" s="91"/>
      <c r="K142" s="91"/>
      <c r="L142" s="88"/>
      <c r="M142" s="88"/>
      <c r="N142" s="88"/>
      <c r="O142" s="88"/>
      <c r="P142" s="88"/>
      <c r="Q142" s="97" t="s">
        <v>71</v>
      </c>
      <c r="R142" s="88"/>
      <c r="S142" s="95">
        <f>3*S39/14</f>
        <v>0</v>
      </c>
      <c r="T142" s="95" t="b">
        <f t="shared" si="0"/>
        <v>0</v>
      </c>
      <c r="U142" s="88"/>
      <c r="V142" s="88"/>
      <c r="W142" s="91"/>
      <c r="X142" s="91"/>
      <c r="Y142" s="91"/>
      <c r="Z142" s="91"/>
      <c r="AA142" s="91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</row>
    <row r="143" spans="2:63" s="90" customFormat="1" ht="39.6" x14ac:dyDescent="0.3">
      <c r="C143" s="91"/>
      <c r="D143" s="91"/>
      <c r="E143" s="91"/>
      <c r="F143" s="91"/>
      <c r="G143" s="91"/>
      <c r="H143" s="91"/>
      <c r="I143" s="91"/>
      <c r="J143" s="91"/>
      <c r="K143" s="91"/>
      <c r="L143" s="88"/>
      <c r="M143" s="88"/>
      <c r="N143" s="88"/>
      <c r="O143" s="88"/>
      <c r="P143" s="88"/>
      <c r="Q143" s="97" t="s">
        <v>72</v>
      </c>
      <c r="R143" s="88"/>
      <c r="S143" s="95">
        <f>3*S40/10</f>
        <v>0</v>
      </c>
      <c r="T143" s="95" t="b">
        <f t="shared" si="0"/>
        <v>0</v>
      </c>
      <c r="U143" s="88"/>
      <c r="V143" s="88"/>
      <c r="W143" s="91"/>
      <c r="X143" s="91"/>
      <c r="Y143" s="91"/>
      <c r="Z143" s="91"/>
      <c r="AA143" s="91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</row>
    <row r="144" spans="2:63" s="90" customFormat="1" ht="26.4" x14ac:dyDescent="0.3">
      <c r="C144" s="91"/>
      <c r="D144" s="91"/>
      <c r="E144" s="91"/>
      <c r="F144" s="91"/>
      <c r="G144" s="91"/>
      <c r="H144" s="91"/>
      <c r="I144" s="91"/>
      <c r="J144" s="91"/>
      <c r="K144" s="91"/>
      <c r="L144" s="88"/>
      <c r="M144" s="88"/>
      <c r="N144" s="88"/>
      <c r="O144" s="88"/>
      <c r="P144" s="88"/>
      <c r="Q144" s="97" t="s">
        <v>73</v>
      </c>
      <c r="R144" s="88"/>
      <c r="S144" s="95">
        <f>3*S41/16</f>
        <v>0</v>
      </c>
      <c r="T144" s="95" t="b">
        <f t="shared" si="0"/>
        <v>0</v>
      </c>
      <c r="U144" s="88"/>
      <c r="V144" s="88"/>
      <c r="W144" s="91"/>
      <c r="X144" s="91"/>
      <c r="Y144" s="91"/>
      <c r="Z144" s="91"/>
      <c r="AA144" s="91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</row>
    <row r="145" spans="3:63" s="90" customFormat="1" ht="26.4" x14ac:dyDescent="0.3">
      <c r="C145" s="91"/>
      <c r="D145" s="91"/>
      <c r="E145" s="91"/>
      <c r="F145" s="91"/>
      <c r="G145" s="91"/>
      <c r="H145" s="91"/>
      <c r="I145" s="91"/>
      <c r="J145" s="91"/>
      <c r="K145" s="91"/>
      <c r="L145" s="88"/>
      <c r="M145" s="88"/>
      <c r="N145" s="88"/>
      <c r="O145" s="88"/>
      <c r="P145" s="88"/>
      <c r="Q145" s="97" t="s">
        <v>74</v>
      </c>
      <c r="R145" s="88"/>
      <c r="S145" s="95">
        <f>3*S42/12</f>
        <v>0</v>
      </c>
      <c r="T145" s="95" t="b">
        <f t="shared" si="0"/>
        <v>0</v>
      </c>
      <c r="U145" s="88"/>
      <c r="V145" s="88"/>
      <c r="W145" s="91"/>
      <c r="X145" s="91"/>
      <c r="Y145" s="91"/>
      <c r="Z145" s="91"/>
      <c r="AA145" s="91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</row>
    <row r="146" spans="3:63" s="90" customFormat="1" x14ac:dyDescent="0.3">
      <c r="C146" s="91"/>
      <c r="D146" s="91"/>
      <c r="E146" s="91"/>
      <c r="F146" s="91"/>
      <c r="G146" s="91"/>
      <c r="H146" s="91"/>
      <c r="I146" s="91"/>
      <c r="J146" s="91"/>
      <c r="K146" s="91"/>
      <c r="L146" s="88"/>
      <c r="M146" s="88"/>
      <c r="N146" s="88"/>
      <c r="O146" s="88"/>
      <c r="P146" s="88"/>
      <c r="Q146" s="98"/>
      <c r="R146" s="88"/>
      <c r="S146" s="88"/>
      <c r="T146" s="95"/>
      <c r="U146" s="88"/>
      <c r="V146" s="88"/>
      <c r="W146" s="91"/>
      <c r="X146" s="91"/>
      <c r="Y146" s="91"/>
      <c r="Z146" s="91"/>
      <c r="AA146" s="91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</row>
    <row r="147" spans="3:63" s="90" customFormat="1" ht="33" customHeight="1" x14ac:dyDescent="0.3">
      <c r="C147" s="91"/>
      <c r="D147" s="91"/>
      <c r="E147" s="91"/>
      <c r="F147" s="91"/>
      <c r="G147" s="91"/>
      <c r="H147" s="91"/>
      <c r="I147" s="91"/>
      <c r="J147" s="91"/>
      <c r="K147" s="91"/>
      <c r="L147" s="88"/>
      <c r="M147" s="88"/>
      <c r="N147" s="88"/>
      <c r="O147" s="88"/>
      <c r="P147" s="88"/>
      <c r="Q147" s="97" t="s">
        <v>75</v>
      </c>
      <c r="R147" s="88"/>
      <c r="S147" s="99">
        <f>(S136+S137+S138+S139+S140+S141+S142+S143+S144+S145)/10</f>
        <v>0.3</v>
      </c>
      <c r="T147" s="95"/>
      <c r="U147" s="88"/>
      <c r="V147" s="88"/>
      <c r="W147" s="91"/>
      <c r="X147" s="91"/>
      <c r="Y147" s="91"/>
      <c r="Z147" s="91"/>
      <c r="AA147" s="91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</row>
    <row r="148" spans="3:63" s="90" customFormat="1" x14ac:dyDescent="0.3">
      <c r="C148" s="91"/>
      <c r="D148" s="91"/>
      <c r="E148" s="91"/>
      <c r="F148" s="91"/>
      <c r="G148" s="91"/>
      <c r="H148" s="91"/>
      <c r="I148" s="91"/>
      <c r="J148" s="91"/>
      <c r="K148" s="91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91"/>
      <c r="X148" s="91"/>
      <c r="Y148" s="91"/>
      <c r="Z148" s="91"/>
      <c r="AA148" s="91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</row>
    <row r="149" spans="3:63" s="1" customFormat="1" x14ac:dyDescent="0.3"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</row>
    <row r="150" spans="3:63" s="1" customFormat="1" x14ac:dyDescent="0.3"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pans="3:63" s="1" customFormat="1" x14ac:dyDescent="0.3"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</row>
    <row r="152" spans="3:63" s="1" customFormat="1" x14ac:dyDescent="0.3"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</row>
    <row r="153" spans="3:63" s="1" customFormat="1" x14ac:dyDescent="0.3"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</row>
    <row r="154" spans="3:63" s="1" customFormat="1" x14ac:dyDescent="0.3"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</row>
    <row r="155" spans="3:63" s="1" customFormat="1" x14ac:dyDescent="0.3"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</row>
    <row r="156" spans="3:63" s="1" customFormat="1" x14ac:dyDescent="0.3"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</row>
    <row r="157" spans="3:63" s="1" customFormat="1" x14ac:dyDescent="0.3"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</row>
    <row r="158" spans="3:63" s="1" customFormat="1" x14ac:dyDescent="0.3"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3:63" s="1" customFormat="1" x14ac:dyDescent="0.3"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  <row r="160" spans="3:63" s="1" customFormat="1" x14ac:dyDescent="0.3"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</row>
    <row r="161" spans="1:63" s="1" customFormat="1" x14ac:dyDescent="0.3"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</row>
    <row r="162" spans="1:63" x14ac:dyDescent="0.3">
      <c r="A162" s="1"/>
      <c r="B162" s="1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100"/>
      <c r="AA162" s="85"/>
    </row>
    <row r="163" spans="1:63" x14ac:dyDescent="0.3">
      <c r="A163" s="1"/>
      <c r="B163" s="1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100"/>
      <c r="AA163" s="85"/>
    </row>
    <row r="164" spans="1:63" x14ac:dyDescent="0.3">
      <c r="A164" s="1"/>
      <c r="B164" s="1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100"/>
      <c r="AA164" s="85"/>
    </row>
    <row r="165" spans="1:63" x14ac:dyDescent="0.3">
      <c r="A165" s="1"/>
      <c r="B165" s="1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100"/>
      <c r="AA165" s="85"/>
    </row>
    <row r="166" spans="1:63" x14ac:dyDescent="0.3">
      <c r="A166" s="1"/>
      <c r="B166" s="1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100"/>
      <c r="AA166" s="85"/>
    </row>
    <row r="167" spans="1:63" x14ac:dyDescent="0.3">
      <c r="A167" s="1"/>
      <c r="B167" s="1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100"/>
      <c r="AA167" s="85"/>
    </row>
    <row r="168" spans="1:63" x14ac:dyDescent="0.3">
      <c r="A168" s="1"/>
      <c r="B168" s="1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100"/>
      <c r="AA168" s="85"/>
    </row>
    <row r="169" spans="1:63" x14ac:dyDescent="0.3">
      <c r="A169" s="1"/>
      <c r="B169" s="1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100"/>
      <c r="AA169" s="85"/>
    </row>
    <row r="170" spans="1:63" x14ac:dyDescent="0.3">
      <c r="A170" s="1"/>
      <c r="B170" s="1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100"/>
      <c r="AA170" s="85"/>
    </row>
    <row r="171" spans="1:63" x14ac:dyDescent="0.3">
      <c r="A171" s="1"/>
      <c r="B171" s="1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100"/>
      <c r="AA171" s="85"/>
    </row>
    <row r="172" spans="1:63" x14ac:dyDescent="0.3">
      <c r="A172" s="1"/>
      <c r="B172" s="1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100"/>
      <c r="AA172" s="85"/>
    </row>
    <row r="173" spans="1:63" x14ac:dyDescent="0.3">
      <c r="A173" s="1"/>
      <c r="B173" s="1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100"/>
      <c r="AA173" s="85"/>
    </row>
    <row r="174" spans="1:63" x14ac:dyDescent="0.3">
      <c r="A174" s="1"/>
      <c r="B174" s="1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100"/>
      <c r="AA174" s="85"/>
    </row>
    <row r="175" spans="1:63" x14ac:dyDescent="0.3">
      <c r="A175" s="1"/>
      <c r="B175" s="1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100"/>
      <c r="AA175" s="85"/>
    </row>
    <row r="176" spans="1:63" x14ac:dyDescent="0.3">
      <c r="A176" s="1"/>
      <c r="B176" s="1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100"/>
      <c r="AA176" s="85"/>
    </row>
    <row r="177" spans="1:27" x14ac:dyDescent="0.3">
      <c r="A177" s="1"/>
      <c r="B177" s="1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100"/>
      <c r="AA177" s="85"/>
    </row>
    <row r="178" spans="1:27" x14ac:dyDescent="0.3">
      <c r="A178" s="1"/>
      <c r="B178" s="1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100"/>
      <c r="AA178" s="85"/>
    </row>
    <row r="179" spans="1:27" x14ac:dyDescent="0.3">
      <c r="A179" s="1"/>
      <c r="B179" s="1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100"/>
      <c r="AA179" s="85"/>
    </row>
    <row r="180" spans="1:27" x14ac:dyDescent="0.3">
      <c r="A180" s="1"/>
      <c r="B180" s="1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100"/>
      <c r="AA180" s="85"/>
    </row>
    <row r="181" spans="1:27" x14ac:dyDescent="0.3">
      <c r="A181" s="1"/>
      <c r="B181" s="1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100"/>
      <c r="AA181" s="85"/>
    </row>
    <row r="182" spans="1:27" x14ac:dyDescent="0.3">
      <c r="A182" s="1"/>
      <c r="B182" s="1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100"/>
      <c r="AA182" s="85"/>
    </row>
    <row r="183" spans="1:27" x14ac:dyDescent="0.3">
      <c r="A183" s="1"/>
      <c r="B183" s="1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100"/>
      <c r="AA183" s="85"/>
    </row>
    <row r="184" spans="1:27" x14ac:dyDescent="0.3">
      <c r="A184" s="1"/>
      <c r="B184" s="1"/>
      <c r="C184" s="85"/>
      <c r="D184" s="3" t="s">
        <v>78</v>
      </c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100"/>
      <c r="AA184" s="85"/>
    </row>
  </sheetData>
  <sheetProtection algorithmName="SHA-512" hashValue="mevLY4pO8aoXnx6yFKeTWjBp6hx9Vs1SJfZjFTjCn6+huIQW77OsyKHy2RZL6nk8cu0YnG4e18iI1uSD7T88uQ==" saltValue="Aae5XUr5g3c5UPi6x2TEgQ==" spinCount="100000" sheet="1" objects="1" scenarios="1"/>
  <mergeCells count="50">
    <mergeCell ref="C123:V124"/>
    <mergeCell ref="C42:P42"/>
    <mergeCell ref="S42:V42"/>
    <mergeCell ref="X42:AA42"/>
    <mergeCell ref="V44:X44"/>
    <mergeCell ref="C45:V45"/>
    <mergeCell ref="X45:AA45"/>
    <mergeCell ref="V51:X51"/>
    <mergeCell ref="E60:H60"/>
    <mergeCell ref="E61:H61"/>
    <mergeCell ref="E62:H62"/>
    <mergeCell ref="C64:H65"/>
    <mergeCell ref="C40:P40"/>
    <mergeCell ref="S40:V40"/>
    <mergeCell ref="X40:AA40"/>
    <mergeCell ref="C41:P41"/>
    <mergeCell ref="S41:V41"/>
    <mergeCell ref="X41:AA41"/>
    <mergeCell ref="C38:P38"/>
    <mergeCell ref="S38:V38"/>
    <mergeCell ref="X38:AA38"/>
    <mergeCell ref="C39:P39"/>
    <mergeCell ref="S39:V39"/>
    <mergeCell ref="X39:AA39"/>
    <mergeCell ref="C36:P36"/>
    <mergeCell ref="S36:V36"/>
    <mergeCell ref="X36:AA36"/>
    <mergeCell ref="C37:P37"/>
    <mergeCell ref="S37:V37"/>
    <mergeCell ref="X37:AA37"/>
    <mergeCell ref="C34:P34"/>
    <mergeCell ref="S34:V34"/>
    <mergeCell ref="X34:AA34"/>
    <mergeCell ref="C35:P35"/>
    <mergeCell ref="S35:V35"/>
    <mergeCell ref="X35:AA35"/>
    <mergeCell ref="C33:P33"/>
    <mergeCell ref="S33:V33"/>
    <mergeCell ref="X33:AA33"/>
    <mergeCell ref="Y2:AA2"/>
    <mergeCell ref="B3:Y4"/>
    <mergeCell ref="Y5:AA6"/>
    <mergeCell ref="H7:J7"/>
    <mergeCell ref="H8:J8"/>
    <mergeCell ref="T8:W8"/>
    <mergeCell ref="S29:AA29"/>
    <mergeCell ref="C31:P32"/>
    <mergeCell ref="S31:V31"/>
    <mergeCell ref="X31:AA32"/>
    <mergeCell ref="S32:V32"/>
  </mergeCells>
  <conditionalFormatting sqref="Q33:Q42">
    <cfRule type="containsText" dxfId="19" priority="15" operator="containsText" text="NEDEZVOLTAT">
      <formula>NOT(ISERROR(SEARCH("NEDEZVOLTAT",Q33)))</formula>
    </cfRule>
    <cfRule type="containsText" dxfId="18" priority="16" operator="containsText" text="PARTIAL FUNCTIONAL">
      <formula>NOT(ISERROR(SEARCH("PARTIAL FUNCTIONAL",Q33)))</formula>
    </cfRule>
    <cfRule type="containsText" dxfId="17" priority="17" operator="containsText" text="COMPLET FUNCTIONAL">
      <formula>NOT(ISERROR(SEARCH("COMPLET FUNCTIONAL",Q33)))</formula>
    </cfRule>
  </conditionalFormatting>
  <conditionalFormatting sqref="S33:V33">
    <cfRule type="cellIs" dxfId="16" priority="11" operator="greaterThan">
      <formula>7</formula>
    </cfRule>
  </conditionalFormatting>
  <conditionalFormatting sqref="S34:V34">
    <cfRule type="cellIs" dxfId="15" priority="9" operator="greaterThan">
      <formula>18</formula>
    </cfRule>
  </conditionalFormatting>
  <conditionalFormatting sqref="S35:V35">
    <cfRule type="cellIs" dxfId="14" priority="8" operator="greaterThan">
      <formula>12</formula>
    </cfRule>
  </conditionalFormatting>
  <conditionalFormatting sqref="S36:V36">
    <cfRule type="cellIs" dxfId="13" priority="7" operator="greaterThan">
      <formula>14</formula>
    </cfRule>
  </conditionalFormatting>
  <conditionalFormatting sqref="S37:V37">
    <cfRule type="cellIs" dxfId="12" priority="6" operator="greaterThan">
      <formula>15</formula>
    </cfRule>
  </conditionalFormatting>
  <conditionalFormatting sqref="S38:V38">
    <cfRule type="cellIs" dxfId="11" priority="5" operator="greaterThan">
      <formula>12</formula>
    </cfRule>
  </conditionalFormatting>
  <conditionalFormatting sqref="S38:V39">
    <cfRule type="cellIs" dxfId="10" priority="4" operator="greaterThan">
      <formula>14</formula>
    </cfRule>
  </conditionalFormatting>
  <conditionalFormatting sqref="S40:V40">
    <cfRule type="cellIs" dxfId="9" priority="3" operator="greaterThan">
      <formula>10</formula>
    </cfRule>
  </conditionalFormatting>
  <conditionalFormatting sqref="S41:V41">
    <cfRule type="cellIs" dxfId="8" priority="2" operator="greaterThan">
      <formula>16</formula>
    </cfRule>
  </conditionalFormatting>
  <conditionalFormatting sqref="S42:V42">
    <cfRule type="cellIs" dxfId="7" priority="1" operator="greaterThan">
      <formula>12</formula>
    </cfRule>
  </conditionalFormatting>
  <conditionalFormatting sqref="W45:W49 W50:AA50">
    <cfRule type="containsText" dxfId="6" priority="18" operator="containsText" text="HR COMPLET FUNCTIONAL">
      <formula>NOT(ISERROR(SEARCH("HR COMPLET FUNCTIONAL",W45)))</formula>
    </cfRule>
    <cfRule type="containsText" dxfId="5" priority="19" operator="containsText" text="HR NEDEZVOLTAT">
      <formula>NOT(ISERROR(SEARCH("HR NEDEZVOLTAT",W45)))</formula>
    </cfRule>
    <cfRule type="containsText" dxfId="4" priority="20" operator="containsText" text="HR DEZVOLTAT PARTIAL">
      <formula>NOT(ISERROR(SEARCH("HR DEZVOLTAT PARTIAL",W45)))</formula>
    </cfRule>
  </conditionalFormatting>
  <conditionalFormatting sqref="X33:AA42">
    <cfRule type="containsText" dxfId="3" priority="10" operator="containsText" text="SCOR ERONAT">
      <formula>NOT(ISERROR(SEARCH("SCOR ERONAT",X33)))</formula>
    </cfRule>
  </conditionalFormatting>
  <conditionalFormatting sqref="X45:AA49">
    <cfRule type="containsText" dxfId="2" priority="12" operator="containsText" text="NEDEZVOLTAT">
      <formula>NOT(ISERROR(SEARCH("NEDEZVOLTAT",X45)))</formula>
    </cfRule>
    <cfRule type="containsText" dxfId="1" priority="13" operator="containsText" text="DEZVOLTATA PARTIAL">
      <formula>NOT(ISERROR(SEARCH("DEZVOLTATA PARTIAL",X45)))</formula>
    </cfRule>
    <cfRule type="containsText" dxfId="0" priority="14" operator="containsText" text="COMPLET FUNCTIONAL">
      <formula>NOT(ISERROR(SEARCH("COMPLET FUNCTIONAL",X45)))</formula>
    </cfRule>
  </conditionalFormatting>
  <dataValidations disablePrompts="1" count="1">
    <dataValidation type="list" allowBlank="1" showInputMessage="1" showErrorMessage="1" sqref="Q33:Q42" xr:uid="{2DA935D4-2792-49C6-BEA5-039D44CCFF76}">
      <formula1>$M$136:$M$138</formula1>
    </dataValidation>
  </dataValidations>
  <hyperlinks>
    <hyperlink ref="T7" r:id="rId1" xr:uid="{3721E049-B1BA-4AB5-976B-A3678426B702}"/>
    <hyperlink ref="V120" r:id="rId2" xr:uid="{D2DC5265-72C1-48D3-8788-893E1210BC4C}"/>
  </hyperlinks>
  <pageMargins left="0.15748031496062992" right="0" top="0.39370078740157483" bottom="0.59055118110236227" header="0.51181102362204722" footer="0.51181102362204722"/>
  <pageSetup paperSize="9" scale="60" orientation="portrait" r:id="rId3"/>
  <headerFooter alignWithMargins="0">
    <oddFooter xml:space="preserve">&amp;C&amp;10   &amp;R&amp;"Calibri,Italic"&amp;10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RADAR audit HR 16.8.25 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RAU</dc:creator>
  <cp:lastModifiedBy>Florin RAU</cp:lastModifiedBy>
  <cp:lastPrinted>2025-08-17T04:09:31Z</cp:lastPrinted>
  <dcterms:created xsi:type="dcterms:W3CDTF">2025-08-16T15:39:05Z</dcterms:created>
  <dcterms:modified xsi:type="dcterms:W3CDTF">2025-08-17T14:36:03Z</dcterms:modified>
</cp:coreProperties>
</file>